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ubo\Desktop\CVAR 2019\LJUBO\SEMINARJI - LJUBO\SEMINAR SKEI - SMH-IS\"/>
    </mc:Choice>
  </mc:AlternateContent>
  <xr:revisionPtr revIDLastSave="0" documentId="8_{D5FD9859-E48A-492F-BB08-027C37460132}" xr6:coauthVersionLast="45" xr6:coauthVersionMax="45" xr10:uidLastSave="{00000000-0000-0000-0000-000000000000}"/>
  <bookViews>
    <workbookView xWindow="-120" yWindow="-120" windowWidth="15600" windowHeight="11160" xr2:uid="{884F27B6-2CF8-4652-902F-5E831AB0BC77}"/>
  </bookViews>
  <sheets>
    <sheet name="MP - osnovni tekst" sheetId="1" r:id="rId1"/>
    <sheet name="MP EU 2018-2019" sheetId="4" r:id="rId2"/>
    <sheet name="Število prejemnikov MP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7" i="1" l="1"/>
  <c r="G385" i="1"/>
  <c r="G383" i="1"/>
  <c r="G381" i="1"/>
  <c r="G379" i="1"/>
  <c r="G377" i="1"/>
  <c r="G375" i="1"/>
  <c r="G373" i="1"/>
  <c r="G371" i="1"/>
  <c r="G369" i="1"/>
  <c r="G367" i="1"/>
  <c r="E49" i="3" l="1"/>
  <c r="E48" i="3"/>
  <c r="E47" i="3"/>
  <c r="E46" i="3"/>
  <c r="E45" i="3"/>
  <c r="E44" i="3"/>
  <c r="E43" i="3"/>
  <c r="E41" i="3"/>
  <c r="E40" i="3"/>
  <c r="E39" i="3"/>
  <c r="E37" i="3"/>
  <c r="E36" i="3"/>
  <c r="E35" i="3"/>
  <c r="E34" i="3"/>
  <c r="E33" i="3"/>
  <c r="E31" i="3"/>
  <c r="E29" i="3"/>
  <c r="E28" i="3"/>
  <c r="E27" i="3"/>
  <c r="E26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49" i="3"/>
  <c r="D48" i="3"/>
  <c r="D47" i="3"/>
  <c r="D46" i="3"/>
  <c r="D45" i="3"/>
  <c r="D44" i="3"/>
  <c r="D43" i="3"/>
  <c r="D41" i="3"/>
  <c r="D40" i="3"/>
  <c r="D39" i="3"/>
  <c r="D37" i="3"/>
  <c r="D36" i="3"/>
  <c r="D35" i="3"/>
  <c r="D34" i="3"/>
  <c r="D33" i="3"/>
  <c r="D31" i="3"/>
  <c r="D29" i="3"/>
  <c r="D28" i="3"/>
  <c r="D27" i="3"/>
  <c r="D26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M777" i="1"/>
  <c r="O94" i="4"/>
  <c r="O92" i="4"/>
  <c r="O91" i="4"/>
  <c r="O90" i="4"/>
  <c r="O8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N45" i="4"/>
  <c r="N44" i="4"/>
  <c r="N43" i="4"/>
  <c r="N42" i="4"/>
  <c r="N41" i="4"/>
  <c r="N4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I706" i="1"/>
  <c r="I705" i="1"/>
  <c r="I704" i="1"/>
  <c r="I703" i="1"/>
  <c r="I702" i="1"/>
  <c r="I701" i="1"/>
  <c r="I700" i="1"/>
  <c r="I699" i="1"/>
  <c r="F708" i="1" l="1"/>
  <c r="E708" i="1"/>
  <c r="D708" i="1"/>
  <c r="E387" i="1"/>
  <c r="E385" i="1"/>
  <c r="E383" i="1"/>
  <c r="E381" i="1"/>
  <c r="E379" i="1"/>
  <c r="E377" i="1"/>
  <c r="E375" i="1"/>
  <c r="E373" i="1"/>
  <c r="E371" i="1"/>
  <c r="E369" i="1"/>
  <c r="E367" i="1"/>
  <c r="L634" i="1"/>
  <c r="B49" i="3" l="1"/>
  <c r="C49" i="3"/>
  <c r="H337" i="1" l="1"/>
  <c r="E323" i="1"/>
  <c r="K387" i="1"/>
  <c r="L392" i="1"/>
  <c r="L385" i="1"/>
  <c r="K385" i="1" s="1"/>
  <c r="L383" i="1"/>
  <c r="K383" i="1" s="1"/>
  <c r="L381" i="1"/>
  <c r="K381" i="1" s="1"/>
  <c r="L379" i="1"/>
  <c r="K379" i="1" s="1"/>
  <c r="L377" i="1"/>
  <c r="L375" i="1"/>
  <c r="L373" i="1"/>
  <c r="L371" i="1"/>
  <c r="L369" i="1"/>
  <c r="L367" i="1"/>
  <c r="H370" i="1" l="1"/>
  <c r="L391" i="1"/>
  <c r="H391" i="1"/>
  <c r="F391" i="1"/>
  <c r="N389" i="1"/>
  <c r="L389" i="1"/>
  <c r="H389" i="1"/>
  <c r="F389" i="1"/>
  <c r="N388" i="1"/>
  <c r="L388" i="1"/>
  <c r="H388" i="1"/>
  <c r="F388" i="1"/>
  <c r="I391" i="1"/>
  <c r="E391" i="1"/>
  <c r="N386" i="1"/>
  <c r="L386" i="1"/>
  <c r="H386" i="1"/>
  <c r="F386" i="1"/>
  <c r="N384" i="1"/>
  <c r="L384" i="1"/>
  <c r="H384" i="1"/>
  <c r="F384" i="1"/>
  <c r="N382" i="1"/>
  <c r="L382" i="1"/>
  <c r="H382" i="1"/>
  <c r="F382" i="1"/>
  <c r="N380" i="1"/>
  <c r="L380" i="1"/>
  <c r="H380" i="1"/>
  <c r="F380" i="1"/>
  <c r="N378" i="1"/>
  <c r="L378" i="1"/>
  <c r="H378" i="1"/>
  <c r="F378" i="1"/>
  <c r="N376" i="1"/>
  <c r="L376" i="1"/>
  <c r="H376" i="1"/>
  <c r="F376" i="1"/>
  <c r="N374" i="1"/>
  <c r="L374" i="1"/>
  <c r="H374" i="1"/>
  <c r="F374" i="1"/>
  <c r="N372" i="1"/>
  <c r="L372" i="1"/>
  <c r="H372" i="1"/>
  <c r="F372" i="1"/>
  <c r="N370" i="1"/>
  <c r="L370" i="1"/>
  <c r="F370" i="1"/>
  <c r="D391" i="1"/>
  <c r="D389" i="1"/>
  <c r="D388" i="1"/>
  <c r="D386" i="1"/>
  <c r="D384" i="1"/>
  <c r="D382" i="1"/>
  <c r="D380" i="1"/>
  <c r="D378" i="1"/>
  <c r="D376" i="1"/>
  <c r="D374" i="1"/>
  <c r="D372" i="1"/>
  <c r="D370" i="1"/>
  <c r="G378" i="1" l="1"/>
  <c r="G382" i="1"/>
  <c r="E380" i="1"/>
  <c r="G386" i="1"/>
  <c r="G388" i="1"/>
  <c r="G372" i="1"/>
  <c r="E386" i="1"/>
  <c r="E376" i="1"/>
  <c r="K391" i="1"/>
  <c r="G391" i="1"/>
  <c r="G380" i="1"/>
  <c r="G374" i="1"/>
  <c r="G370" i="1"/>
  <c r="E384" i="1"/>
  <c r="E378" i="1"/>
  <c r="E372" i="1"/>
  <c r="E370" i="1"/>
  <c r="E382" i="1"/>
  <c r="G376" i="1"/>
  <c r="G384" i="1"/>
  <c r="E374" i="1"/>
  <c r="E388" i="1"/>
  <c r="N323" i="1"/>
  <c r="F356" i="1"/>
  <c r="H356" i="1"/>
  <c r="H319" i="1"/>
  <c r="H317" i="1"/>
  <c r="H315" i="1"/>
  <c r="H313" i="1"/>
  <c r="E342" i="1"/>
  <c r="E340" i="1"/>
  <c r="E338" i="1"/>
  <c r="E336" i="1"/>
  <c r="G342" i="1"/>
  <c r="G340" i="1"/>
  <c r="G338" i="1"/>
  <c r="G336" i="1"/>
  <c r="G334" i="1"/>
  <c r="G348" i="1"/>
  <c r="E348" i="1"/>
  <c r="G344" i="1"/>
  <c r="E344" i="1"/>
  <c r="G346" i="1"/>
  <c r="E346" i="1"/>
  <c r="G354" i="1" l="1"/>
  <c r="G352" i="1"/>
  <c r="G350" i="1"/>
  <c r="E354" i="1"/>
  <c r="E352" i="1"/>
  <c r="E350" i="1"/>
  <c r="M359" i="1" l="1"/>
  <c r="N356" i="1"/>
  <c r="N355" i="1"/>
  <c r="N353" i="1"/>
  <c r="N351" i="1"/>
  <c r="N349" i="1"/>
  <c r="N347" i="1"/>
  <c r="N345" i="1"/>
  <c r="N343" i="1"/>
  <c r="N341" i="1"/>
  <c r="N339" i="1"/>
  <c r="N337" i="1"/>
  <c r="M357" i="1"/>
  <c r="M354" i="1"/>
  <c r="M352" i="1"/>
  <c r="M350" i="1"/>
  <c r="M348" i="1"/>
  <c r="M346" i="1"/>
  <c r="M344" i="1"/>
  <c r="M342" i="1"/>
  <c r="M340" i="1"/>
  <c r="M338" i="1"/>
  <c r="M336" i="1"/>
  <c r="M334" i="1"/>
  <c r="M345" i="1" l="1"/>
  <c r="M337" i="1"/>
  <c r="M353" i="1"/>
  <c r="M351" i="1"/>
  <c r="M339" i="1"/>
  <c r="M347" i="1"/>
  <c r="M343" i="1"/>
  <c r="M355" i="1"/>
  <c r="M341" i="1"/>
  <c r="M349" i="1"/>
  <c r="K357" i="1"/>
  <c r="K354" i="1"/>
  <c r="K352" i="1"/>
  <c r="K350" i="1"/>
  <c r="K348" i="1"/>
  <c r="K346" i="1"/>
  <c r="K344" i="1"/>
  <c r="K342" i="1"/>
  <c r="K340" i="1"/>
  <c r="K338" i="1"/>
  <c r="K336" i="1"/>
  <c r="K334" i="1"/>
  <c r="I354" i="1"/>
  <c r="I352" i="1"/>
  <c r="I350" i="1"/>
  <c r="I348" i="1"/>
  <c r="I346" i="1"/>
  <c r="I344" i="1"/>
  <c r="I342" i="1"/>
  <c r="I340" i="1"/>
  <c r="I338" i="1"/>
  <c r="I336" i="1"/>
  <c r="I334" i="1"/>
  <c r="L356" i="1"/>
  <c r="J356" i="1"/>
  <c r="D356" i="1"/>
  <c r="E327" i="1" l="1"/>
  <c r="E325" i="1"/>
  <c r="H321" i="1"/>
  <c r="H322" i="1" s="1"/>
  <c r="F321" i="1"/>
  <c r="L303" i="1"/>
  <c r="J303" i="1"/>
  <c r="L319" i="1"/>
  <c r="L322" i="1" s="1"/>
  <c r="J319" i="1"/>
  <c r="J322" i="1" s="1"/>
  <c r="F319" i="1"/>
  <c r="L317" i="1"/>
  <c r="J317" i="1"/>
  <c r="F317" i="1"/>
  <c r="L315" i="1"/>
  <c r="J315" i="1"/>
  <c r="F315" i="1"/>
  <c r="L313" i="1"/>
  <c r="J313" i="1"/>
  <c r="F313" i="1"/>
  <c r="L311" i="1"/>
  <c r="J311" i="1"/>
  <c r="F311" i="1"/>
  <c r="L309" i="1"/>
  <c r="J309" i="1"/>
  <c r="F309" i="1"/>
  <c r="L307" i="1"/>
  <c r="J307" i="1"/>
  <c r="F307" i="1"/>
  <c r="L305" i="1"/>
  <c r="J305" i="1"/>
  <c r="F305" i="1"/>
  <c r="F303" i="1"/>
  <c r="L301" i="1"/>
  <c r="L323" i="1" s="1"/>
  <c r="J301" i="1"/>
  <c r="J323" i="1" s="1"/>
  <c r="H304" i="1"/>
  <c r="F301" i="1"/>
  <c r="F304" i="1" s="1"/>
  <c r="M323" i="1"/>
  <c r="K323" i="1"/>
  <c r="I323" i="1"/>
  <c r="G323" i="1"/>
  <c r="D323" i="1"/>
  <c r="M322" i="1"/>
  <c r="K322" i="1"/>
  <c r="I322" i="1"/>
  <c r="G322" i="1"/>
  <c r="M320" i="1"/>
  <c r="K320" i="1"/>
  <c r="I320" i="1"/>
  <c r="H320" i="1"/>
  <c r="G320" i="1"/>
  <c r="M318" i="1"/>
  <c r="K318" i="1"/>
  <c r="I318" i="1"/>
  <c r="H318" i="1"/>
  <c r="G318" i="1"/>
  <c r="M316" i="1"/>
  <c r="K316" i="1"/>
  <c r="I316" i="1"/>
  <c r="H316" i="1"/>
  <c r="G316" i="1"/>
  <c r="M314" i="1"/>
  <c r="K314" i="1"/>
  <c r="I314" i="1"/>
  <c r="H314" i="1"/>
  <c r="G314" i="1"/>
  <c r="M312" i="1"/>
  <c r="K312" i="1"/>
  <c r="I312" i="1"/>
  <c r="H312" i="1"/>
  <c r="G312" i="1"/>
  <c r="M310" i="1"/>
  <c r="K310" i="1"/>
  <c r="I310" i="1"/>
  <c r="H310" i="1"/>
  <c r="G310" i="1"/>
  <c r="M308" i="1"/>
  <c r="K308" i="1"/>
  <c r="I308" i="1"/>
  <c r="H308" i="1"/>
  <c r="G308" i="1"/>
  <c r="M306" i="1"/>
  <c r="K306" i="1"/>
  <c r="I306" i="1"/>
  <c r="H306" i="1"/>
  <c r="G306" i="1"/>
  <c r="M304" i="1"/>
  <c r="K304" i="1"/>
  <c r="I304" i="1"/>
  <c r="G304" i="1"/>
  <c r="D360" i="1"/>
  <c r="L358" i="1"/>
  <c r="K358" i="1"/>
  <c r="J358" i="1"/>
  <c r="I358" i="1"/>
  <c r="H358" i="1"/>
  <c r="G358" i="1"/>
  <c r="F358" i="1"/>
  <c r="E358" i="1"/>
  <c r="D358" i="1"/>
  <c r="L355" i="1"/>
  <c r="K355" i="1"/>
  <c r="J355" i="1"/>
  <c r="I355" i="1"/>
  <c r="H355" i="1"/>
  <c r="G355" i="1"/>
  <c r="F355" i="1"/>
  <c r="E355" i="1"/>
  <c r="D355" i="1"/>
  <c r="L353" i="1"/>
  <c r="K353" i="1"/>
  <c r="J353" i="1"/>
  <c r="I353" i="1"/>
  <c r="H353" i="1"/>
  <c r="G353" i="1"/>
  <c r="F353" i="1"/>
  <c r="E353" i="1"/>
  <c r="D353" i="1"/>
  <c r="L351" i="1"/>
  <c r="K351" i="1"/>
  <c r="J351" i="1"/>
  <c r="I351" i="1"/>
  <c r="H351" i="1"/>
  <c r="G351" i="1"/>
  <c r="F351" i="1"/>
  <c r="E351" i="1"/>
  <c r="D351" i="1"/>
  <c r="L349" i="1"/>
  <c r="K349" i="1"/>
  <c r="J349" i="1"/>
  <c r="I349" i="1"/>
  <c r="H349" i="1"/>
  <c r="G349" i="1"/>
  <c r="F349" i="1"/>
  <c r="E349" i="1"/>
  <c r="D349" i="1"/>
  <c r="L347" i="1"/>
  <c r="K347" i="1"/>
  <c r="J347" i="1"/>
  <c r="I347" i="1"/>
  <c r="H347" i="1"/>
  <c r="G347" i="1"/>
  <c r="F347" i="1"/>
  <c r="E347" i="1"/>
  <c r="D347" i="1"/>
  <c r="L345" i="1"/>
  <c r="K345" i="1"/>
  <c r="J345" i="1"/>
  <c r="I345" i="1"/>
  <c r="H345" i="1"/>
  <c r="G345" i="1"/>
  <c r="F345" i="1"/>
  <c r="E345" i="1"/>
  <c r="D345" i="1"/>
  <c r="L343" i="1"/>
  <c r="K343" i="1"/>
  <c r="J343" i="1"/>
  <c r="I343" i="1"/>
  <c r="H343" i="1"/>
  <c r="G343" i="1"/>
  <c r="F343" i="1"/>
  <c r="E343" i="1"/>
  <c r="D343" i="1"/>
  <c r="L341" i="1"/>
  <c r="K341" i="1"/>
  <c r="J341" i="1"/>
  <c r="I341" i="1"/>
  <c r="H341" i="1"/>
  <c r="G341" i="1"/>
  <c r="F341" i="1"/>
  <c r="E341" i="1"/>
  <c r="D341" i="1"/>
  <c r="L339" i="1"/>
  <c r="K339" i="1"/>
  <c r="J339" i="1"/>
  <c r="I339" i="1"/>
  <c r="H339" i="1"/>
  <c r="G339" i="1"/>
  <c r="F339" i="1"/>
  <c r="E339" i="1"/>
  <c r="D339" i="1"/>
  <c r="L337" i="1"/>
  <c r="K337" i="1"/>
  <c r="J337" i="1"/>
  <c r="I337" i="1"/>
  <c r="G337" i="1"/>
  <c r="F337" i="1"/>
  <c r="D337" i="1"/>
  <c r="E334" i="1"/>
  <c r="E337" i="1" s="1"/>
  <c r="D327" i="1"/>
  <c r="D325" i="1"/>
  <c r="D322" i="1"/>
  <c r="D320" i="1"/>
  <c r="D318" i="1"/>
  <c r="D316" i="1"/>
  <c r="D314" i="1"/>
  <c r="D312" i="1"/>
  <c r="D310" i="1"/>
  <c r="D308" i="1"/>
  <c r="D306" i="1"/>
  <c r="D304" i="1"/>
  <c r="L306" i="1" l="1"/>
  <c r="F306" i="1"/>
  <c r="F308" i="1"/>
  <c r="J310" i="1"/>
  <c r="L312" i="1"/>
  <c r="J318" i="1"/>
  <c r="J308" i="1"/>
  <c r="L310" i="1"/>
  <c r="L314" i="1"/>
  <c r="F323" i="1"/>
  <c r="F314" i="1"/>
  <c r="J316" i="1"/>
  <c r="L316" i="1"/>
  <c r="L304" i="1"/>
  <c r="L308" i="1"/>
  <c r="J320" i="1"/>
  <c r="J304" i="1"/>
  <c r="F316" i="1"/>
  <c r="L318" i="1"/>
  <c r="F322" i="1"/>
  <c r="F320" i="1"/>
  <c r="L320" i="1"/>
  <c r="F318" i="1"/>
  <c r="J314" i="1"/>
  <c r="J312" i="1"/>
  <c r="F312" i="1"/>
  <c r="F310" i="1"/>
  <c r="J306" i="1"/>
  <c r="H323" i="1"/>
</calcChain>
</file>

<file path=xl/sharedStrings.xml><?xml version="1.0" encoding="utf-8"?>
<sst xmlns="http://schemas.openxmlformats.org/spreadsheetml/2006/main" count="1281" uniqueCount="921">
  <si>
    <t>V S E B I N A</t>
  </si>
  <si>
    <t>1.</t>
  </si>
  <si>
    <t>DEFINICIJA MINIMALNE PLAČE</t>
  </si>
  <si>
    <t>2.</t>
  </si>
  <si>
    <t>NORMATIVNA UREDITEV MP V R SLOVENIJI DO LETA 2019</t>
  </si>
  <si>
    <t>NOV ZAKON O MINIMALNI PLAČI</t>
  </si>
  <si>
    <t xml:space="preserve"> - Minimalna plača v letu 2019 - normativna ureditev</t>
  </si>
  <si>
    <t xml:space="preserve"> - Minimalna plača od 1.1.2020 dalje</t>
  </si>
  <si>
    <t>3.</t>
  </si>
  <si>
    <t>Stran 2</t>
  </si>
  <si>
    <t xml:space="preserve">II. SPLOŠNO O  MINIMALNA PLAČA </t>
  </si>
  <si>
    <t>I.  U V O D</t>
  </si>
  <si>
    <t>PLAČE  (weges,)  - takšne in drugačne - so neusahljiv vir debat, modrovanj, prepirov, tako med ljudmi kot politiko, mediji in ekonomisti</t>
  </si>
  <si>
    <t>A)</t>
  </si>
  <si>
    <t xml:space="preserve"> - plače so glavni vir dohodkov večine delavcev (nerentnikov)</t>
  </si>
  <si>
    <t xml:space="preserve"> - plače so glavni vir za polnjenje socialnih blagajn - (pomemben element solidarnosti in vzajemnosti v družbi)</t>
  </si>
  <si>
    <t xml:space="preserve"> - plače/ plačna politika - pomemben element socialnega razslojevanja družbe in socialne neenakosti</t>
  </si>
  <si>
    <t>B)</t>
  </si>
  <si>
    <r>
      <t xml:space="preserve"> a) vrednostni izraz vloženega </t>
    </r>
    <r>
      <rPr>
        <b/>
        <i/>
        <u/>
        <sz val="11"/>
        <color theme="1"/>
        <rFont val="Calibri"/>
        <family val="2"/>
        <charset val="238"/>
        <scheme val="minor"/>
      </rPr>
      <t>dela</t>
    </r>
    <r>
      <rPr>
        <i/>
        <sz val="11"/>
        <color theme="1"/>
        <rFont val="Calibri"/>
        <family val="2"/>
        <charset val="238"/>
        <scheme val="minor"/>
      </rPr>
      <t xml:space="preserve"> kot najpomembnejšega produkcijskega faktorja</t>
    </r>
  </si>
  <si>
    <r>
      <t xml:space="preserve"> - plače so ključna komponenta </t>
    </r>
    <r>
      <rPr>
        <i/>
        <u/>
        <sz val="11"/>
        <color theme="1"/>
        <rFont val="Calibri"/>
        <family val="2"/>
        <charset val="238"/>
        <scheme val="minor"/>
      </rPr>
      <t>porabe</t>
    </r>
    <r>
      <rPr>
        <i/>
        <sz val="11"/>
        <color theme="1"/>
        <rFont val="Calibri"/>
        <family val="2"/>
        <charset val="238"/>
        <scheme val="minor"/>
      </rPr>
      <t xml:space="preserve"> gospodarstva in dejavnik ekonomske uspešnosti države</t>
    </r>
  </si>
  <si>
    <r>
      <t xml:space="preserve"> - plače so ključni element na </t>
    </r>
    <r>
      <rPr>
        <i/>
        <u/>
        <sz val="11"/>
        <color theme="1"/>
        <rFont val="Calibri"/>
        <family val="2"/>
        <charset val="238"/>
        <scheme val="minor"/>
      </rPr>
      <t>trgu dela</t>
    </r>
    <r>
      <rPr>
        <i/>
        <sz val="11"/>
        <color theme="1"/>
        <rFont val="Calibri"/>
        <family val="2"/>
        <charset val="238"/>
        <scheme val="minor"/>
      </rPr>
      <t xml:space="preserve"> - vplivajo na ponudbo in povpraševanje po delu (stopnja brezposelnosti)</t>
    </r>
  </si>
  <si>
    <t xml:space="preserve"> b) po obsegu oz. strukturno pomemben del celotnih stroškov (sploh v delovno intenzivnih panogah)</t>
  </si>
  <si>
    <r>
      <t xml:space="preserve"> - plače (kot največji del stroškov dela) na </t>
    </r>
    <r>
      <rPr>
        <i/>
        <u/>
        <sz val="11"/>
        <color theme="1"/>
        <rFont val="Calibri"/>
        <family val="2"/>
        <charset val="238"/>
        <scheme val="minor"/>
      </rPr>
      <t>ravni poslovnih subjektov</t>
    </r>
    <r>
      <rPr>
        <i/>
        <sz val="11"/>
        <color theme="1"/>
        <rFont val="Calibri"/>
        <family val="2"/>
        <charset val="238"/>
        <scheme val="minor"/>
      </rPr>
      <t xml:space="preserve"> - so :</t>
    </r>
  </si>
  <si>
    <t>C)</t>
  </si>
  <si>
    <r>
      <rPr>
        <b/>
        <i/>
        <u/>
        <sz val="11"/>
        <color theme="1"/>
        <rFont val="Calibri"/>
        <family val="2"/>
        <charset val="238"/>
        <scheme val="minor"/>
      </rPr>
      <t>PLAČE</t>
    </r>
    <r>
      <rPr>
        <sz val="11"/>
        <color theme="1"/>
        <rFont val="Calibri"/>
        <family val="2"/>
        <charset val="238"/>
        <scheme val="minor"/>
      </rPr>
      <t xml:space="preserve"> - obravnavane z ekonomskega, socialnega in političnega vidika je možno proučevati, analizirati in klasificirati  :</t>
    </r>
  </si>
  <si>
    <t>Socialnega vidika :</t>
  </si>
  <si>
    <t>Ekonomskega vidika :</t>
  </si>
  <si>
    <t xml:space="preserve">Družbeno-političnega vidika : </t>
  </si>
  <si>
    <t xml:space="preserve"> - potitika tržne liberalizacije</t>
  </si>
  <si>
    <t xml:space="preserve"> - deregulacije zaposlenosti in socialne zakonodaje</t>
  </si>
  <si>
    <t xml:space="preserve"> - visoka stopnja brezposelnosti povratno vplivala na upadanje moči  sindikatov pri zaščiti delavcev</t>
  </si>
  <si>
    <t xml:space="preserve"> - počasnejša rast plač negativno vpliva na dinamiko zasebne porabe kar</t>
  </si>
  <si>
    <t xml:space="preserve"> - občutno vpliva na slabšanje gospodarske in zaposlitvene rasti</t>
  </si>
  <si>
    <t>b) po letu 1980 vzpostavijo trendi :</t>
  </si>
  <si>
    <t xml:space="preserve"> a) po letu 1980 tako v Evropi kot svetu začne prevladovati (začne ZDA, sledijo druge razvite države)</t>
  </si>
  <si>
    <r>
      <t xml:space="preserve"> -</t>
    </r>
    <r>
      <rPr>
        <i/>
        <u/>
        <sz val="11"/>
        <color theme="1"/>
        <rFont val="Calibri"/>
        <family val="2"/>
        <charset val="238"/>
        <scheme val="minor"/>
      </rPr>
      <t xml:space="preserve"> rast plač</t>
    </r>
    <r>
      <rPr>
        <i/>
        <sz val="11"/>
        <color theme="1"/>
        <rFont val="Calibri"/>
        <family val="2"/>
        <charset val="238"/>
        <scheme val="minor"/>
      </rPr>
      <t xml:space="preserve"> začne pomembno </t>
    </r>
    <r>
      <rPr>
        <i/>
        <u/>
        <sz val="11"/>
        <color theme="1"/>
        <rFont val="Calibri"/>
        <family val="2"/>
        <charset val="238"/>
        <scheme val="minor"/>
      </rPr>
      <t>zaostajati</t>
    </r>
    <r>
      <rPr>
        <i/>
        <sz val="11"/>
        <color theme="1"/>
        <rFont val="Calibri"/>
        <family val="2"/>
        <charset val="238"/>
        <scheme val="minor"/>
      </rPr>
      <t xml:space="preserve"> za rastjo produktivnosti dela - prerasporeditev v korist kapitala</t>
    </r>
  </si>
  <si>
    <t xml:space="preserve"> - povečujejo razlike med ravnijo plač - vrzel med ravnijo plač individualnih skupin delavcev se je začela</t>
  </si>
  <si>
    <t>hitreje povečevati - v korist zgornjih plačnih skupin (predvsem managerjev in drugih vodilnih)</t>
  </si>
  <si>
    <t xml:space="preserve"> c) izjemno pomemben motivator za doseganje boljših rezultatov dela (produktivnost, znanje, itd)</t>
  </si>
  <si>
    <t>c) po letu 1990 - dodatno :</t>
  </si>
  <si>
    <t xml:space="preserve"> - močan porast prekarnih zaposlitev - povečuje število zaposlenih z nizkimi plačami</t>
  </si>
  <si>
    <t xml:space="preserve"> - močno znižajo prilivi v socialne blagajne;  obdavčitev dobičkov pada (trend),</t>
  </si>
  <si>
    <t xml:space="preserve"> - povečujejo se stroški države/družbe zazagotavljanje socialne varnosti (država blaginje;javni dolg)</t>
  </si>
  <si>
    <t xml:space="preserve"> - povečevanje socialnih razlikv družbi - močan negativni vpliv- pojavi nacionalizmov</t>
  </si>
  <si>
    <t>Stran 3</t>
  </si>
  <si>
    <t>II.  SPLOŠNO O MINIMALNI PLAČI</t>
  </si>
  <si>
    <t>Tema, ki je na dnevnem redu - MINIMALNA PLAČA - je seveda le del/segment  bistveno širše teme - plač/stroškov dela</t>
  </si>
  <si>
    <t>1)</t>
  </si>
  <si>
    <t>ILO -</t>
  </si>
  <si>
    <t xml:space="preserve">"Minimalno plačo je najnižja urna, dnevna ali mesečna plača, ki jo delodajalci lahko zakonito izplačajo delavcem </t>
  </si>
  <si>
    <t>K26/P30-1928;</t>
  </si>
  <si>
    <t>oziroma zaposlenim in tisti minimum, pri katerem lahko delavci ponujajo svoje delo na trgu dela. "</t>
  </si>
  <si>
    <t>K131/P135-1970</t>
  </si>
  <si>
    <t xml:space="preserve"> - ne vsebujeta jasne definicije minimalne plače</t>
  </si>
  <si>
    <t xml:space="preserve"> - ni določb o tem kaj minimalna plača vsebuje</t>
  </si>
  <si>
    <t>Konvencija ILO št. 131 (1970) o določanju minimalne plače (s posebnim ozirom na države v razvoju) + Priporočilo 135</t>
  </si>
  <si>
    <t xml:space="preserve"> - obvezujoča narava "minimalne plače" - določena z zakonom; sankcije za nespoštovanje</t>
  </si>
  <si>
    <t xml:space="preserve"> - določena s strani države oz. njenim sodelovanjem (ekonomska stroka, politika, socialni dialog)</t>
  </si>
  <si>
    <r>
      <t xml:space="preserve">Obstajajo zelo različne definicije minimalne plače - </t>
    </r>
    <r>
      <rPr>
        <u/>
        <sz val="11"/>
        <color theme="1"/>
        <rFont val="Calibri"/>
        <family val="2"/>
        <charset val="238"/>
        <scheme val="minor"/>
      </rPr>
      <t xml:space="preserve">BISTVO </t>
    </r>
    <r>
      <rPr>
        <sz val="11"/>
        <color theme="1"/>
        <rFont val="Calibri"/>
        <family val="2"/>
        <charset val="238"/>
        <scheme val="minor"/>
      </rPr>
      <t xml:space="preserve">- </t>
    </r>
  </si>
  <si>
    <r>
      <t xml:space="preserve">Minimalna plača - zagotavlja spodnjo mejo - </t>
    </r>
    <r>
      <rPr>
        <u/>
        <sz val="11"/>
        <color theme="1"/>
        <rFont val="Calibri"/>
        <family val="2"/>
        <charset val="238"/>
        <scheme val="minor"/>
      </rPr>
      <t>minimum</t>
    </r>
    <r>
      <rPr>
        <sz val="11"/>
        <color theme="1"/>
        <rFont val="Calibri"/>
        <family val="2"/>
        <charset val="238"/>
        <scheme val="minor"/>
      </rPr>
      <t xml:space="preserve"> v plačni strukturi</t>
    </r>
  </si>
  <si>
    <t>Politični in socialni pomen minimalne plače</t>
  </si>
  <si>
    <r>
      <t xml:space="preserve"> - s tem </t>
    </r>
    <r>
      <rPr>
        <i/>
        <u/>
        <sz val="11"/>
        <color theme="1"/>
        <rFont val="Calibri"/>
        <family val="2"/>
        <charset val="238"/>
        <scheme val="minor"/>
      </rPr>
      <t>preprečuje</t>
    </r>
    <r>
      <rPr>
        <i/>
        <sz val="11"/>
        <color theme="1"/>
        <rFont val="Calibri"/>
        <family val="2"/>
        <charset val="238"/>
        <scheme val="minor"/>
      </rPr>
      <t>, da bi katerikoli zaposleni delal za plačilo, ki NE omogoča dostojnega življenja</t>
    </r>
  </si>
  <si>
    <t>a)</t>
  </si>
  <si>
    <t xml:space="preserve"> - tako kot plače na sploh ima tako socialno kot ekonomsko in motvacijsko funkcijo</t>
  </si>
  <si>
    <t xml:space="preserve"> - potrebno zaradi strukturnega neravnovesja moči med  : delom + kapitalom</t>
  </si>
  <si>
    <t xml:space="preserve"> - je institucionalen predpogoj za normalno delovanje trga dela</t>
  </si>
  <si>
    <t xml:space="preserve"> - temelj v mednarodnih dokumentih s področja človekovih pravic</t>
  </si>
  <si>
    <t xml:space="preserve"> - je temeljna socialna pravica, ki delavcu zagotavlja dostojno življenje</t>
  </si>
  <si>
    <t>Stran 4</t>
  </si>
  <si>
    <r>
      <t>a)  Minimalna plača je pomemben element</t>
    </r>
    <r>
      <rPr>
        <i/>
        <u/>
        <sz val="11"/>
        <color theme="1"/>
        <rFont val="Calibri"/>
        <family val="2"/>
        <charset val="238"/>
        <scheme val="minor"/>
      </rPr>
      <t xml:space="preserve"> ekonomske politike</t>
    </r>
    <r>
      <rPr>
        <i/>
        <sz val="11"/>
        <color theme="1"/>
        <rFont val="Calibri"/>
        <family val="2"/>
        <charset val="238"/>
        <scheme val="minor"/>
      </rPr>
      <t xml:space="preserve"> trga dela (ponudba in povpraševanje po delu))</t>
    </r>
  </si>
  <si>
    <r>
      <t>b)</t>
    </r>
    <r>
      <rPr>
        <i/>
        <u/>
        <sz val="11"/>
        <color theme="1"/>
        <rFont val="Calibri"/>
        <family val="2"/>
        <charset val="238"/>
        <scheme val="minor"/>
      </rPr>
      <t xml:space="preserve"> Politična upravičenost </t>
    </r>
    <r>
      <rPr>
        <i/>
        <sz val="11"/>
        <color theme="1"/>
        <rFont val="Calibri"/>
        <family val="2"/>
        <charset val="238"/>
        <scheme val="minor"/>
      </rPr>
      <t>normativnega določanja minimalne plače</t>
    </r>
  </si>
  <si>
    <r>
      <t xml:space="preserve">c) </t>
    </r>
    <r>
      <rPr>
        <i/>
        <u/>
        <sz val="11"/>
        <color theme="1"/>
        <rFont val="Calibri"/>
        <family val="2"/>
        <charset val="238"/>
        <scheme val="minor"/>
      </rPr>
      <t>Socialna upravičenost</t>
    </r>
    <r>
      <rPr>
        <i/>
        <sz val="11"/>
        <color theme="1"/>
        <rFont val="Calibri"/>
        <family val="2"/>
        <charset val="238"/>
        <scheme val="minor"/>
      </rPr>
      <t xml:space="preserve"> minimalne plače</t>
    </r>
  </si>
  <si>
    <t xml:space="preserve"> - povezuje na normativni pojem pravičnega in poštenega plačila</t>
  </si>
  <si>
    <t>DEFINICIJA MINIMALNE PLAČE - nadaljevanje</t>
  </si>
  <si>
    <t>POJEM - pravično in pošteno plačilo</t>
  </si>
  <si>
    <t xml:space="preserve">"pravico do plačila, ki delavcu in njegovi družini zagotavlja dostojen življenjski standard" </t>
  </si>
  <si>
    <t>b)</t>
  </si>
  <si>
    <t>"mora biti za vsako delo pravično plačilo, ki je dovolj visoko za dostojen življenjski standard delavcev."</t>
  </si>
  <si>
    <r>
      <rPr>
        <i/>
        <u/>
        <sz val="11"/>
        <color theme="1"/>
        <rFont val="Calibri"/>
        <family val="2"/>
        <charset val="238"/>
        <scheme val="minor"/>
      </rPr>
      <t>Evropska socialna  listina</t>
    </r>
    <r>
      <rPr>
        <i/>
        <sz val="11"/>
        <color theme="1"/>
        <rFont val="Calibri"/>
        <family val="2"/>
        <charset val="238"/>
        <scheme val="minor"/>
      </rPr>
      <t xml:space="preserve"> iz leta 1961, sprejel  Svet Evrope ki  definira pravično plačilo :</t>
    </r>
  </si>
  <si>
    <r>
      <t>Listina evropskih skupnosti o osnovnih socialnih pravicah delavcev</t>
    </r>
    <r>
      <rPr>
        <i/>
        <u/>
        <sz val="11"/>
        <color theme="1"/>
        <rFont val="Calibri"/>
        <family val="2"/>
        <charset val="238"/>
        <scheme val="minor"/>
      </rPr>
      <t xml:space="preserve"> (Socialna listina EU</t>
    </r>
    <r>
      <rPr>
        <i/>
        <sz val="11"/>
        <color theme="1"/>
        <rFont val="Calibri"/>
        <family val="2"/>
        <charset val="238"/>
        <scheme val="minor"/>
      </rPr>
      <t xml:space="preserve"> )iz leta1989</t>
    </r>
  </si>
  <si>
    <t>IZPOSTAVLJENO : TRIJE OSNOVNI PRINCIPI SOCIALNE PRAVIČNOSTI :</t>
  </si>
  <si>
    <t xml:space="preserve">temveč naj omogoča tudi primerno participacijo v družbi. </t>
  </si>
  <si>
    <t>(dostojna plača ali eksistenčni minimum).</t>
  </si>
  <si>
    <r>
      <t xml:space="preserve"> - razdelitveno pravičnost, ki upošteva celotno </t>
    </r>
    <r>
      <rPr>
        <i/>
        <u/>
        <sz val="11"/>
        <color theme="1"/>
        <rFont val="Calibri"/>
        <family val="2"/>
        <charset val="238"/>
        <scheme val="minor"/>
      </rPr>
      <t xml:space="preserve">razdelitev dohodkov </t>
    </r>
    <r>
      <rPr>
        <i/>
        <sz val="11"/>
        <color theme="1"/>
        <rFont val="Calibri"/>
        <family val="2"/>
        <charset val="238"/>
        <scheme val="minor"/>
      </rPr>
      <t xml:space="preserve">znotraj družbe in </t>
    </r>
  </si>
  <si>
    <r>
      <t xml:space="preserve"> - pravičnost, ki temelji na </t>
    </r>
    <r>
      <rPr>
        <i/>
        <u/>
        <sz val="11"/>
        <color theme="1"/>
        <rFont val="Calibri"/>
        <family val="2"/>
        <charset val="238"/>
        <scheme val="minor"/>
      </rPr>
      <t>potrebah</t>
    </r>
    <r>
      <rPr>
        <i/>
        <sz val="11"/>
        <color theme="1"/>
        <rFont val="Calibri"/>
        <family val="2"/>
        <charset val="238"/>
        <scheme val="minor"/>
      </rPr>
      <t xml:space="preserve"> in </t>
    </r>
    <r>
      <rPr>
        <i/>
        <u/>
        <sz val="11"/>
        <color theme="1"/>
        <rFont val="Calibri"/>
        <family val="2"/>
        <charset val="238"/>
        <scheme val="minor"/>
      </rPr>
      <t>socialni participaciji</t>
    </r>
    <r>
      <rPr>
        <i/>
        <sz val="11"/>
        <color theme="1"/>
        <rFont val="Calibri"/>
        <family val="2"/>
        <charset val="238"/>
        <scheme val="minor"/>
      </rPr>
      <t>. Plača za delo naj ne zagotavlja le življenjski minimum,</t>
    </r>
  </si>
  <si>
    <t>Stran 5</t>
  </si>
  <si>
    <r>
      <t xml:space="preserve"> - socialno pravičnost, ki temelji na </t>
    </r>
    <r>
      <rPr>
        <i/>
        <u/>
        <sz val="11"/>
        <color theme="1"/>
        <rFont val="Calibri"/>
        <family val="2"/>
        <charset val="238"/>
        <scheme val="minor"/>
      </rPr>
      <t xml:space="preserve">individualni uspešnosti - </t>
    </r>
    <r>
      <rPr>
        <i/>
        <sz val="11"/>
        <color theme="1"/>
        <rFont val="Calibri"/>
        <family val="2"/>
        <charset val="238"/>
        <scheme val="minor"/>
      </rPr>
      <t xml:space="preserve"> ki zahteva, da plače odražajo opravljeno delo, </t>
    </r>
  </si>
  <si>
    <t>2)</t>
  </si>
  <si>
    <t>NAMEN IN CILJI  NORMATIVNEGA DOLOČANJA MINIMALNE PLAČE</t>
  </si>
  <si>
    <t xml:space="preserve">a) </t>
  </si>
  <si>
    <t>Temeljni  namen in cilji določanja MP spreminjali skozi zgodovino; različno tudi po državah</t>
  </si>
  <si>
    <t xml:space="preserve"> - konec 19. stoletja - MP - </t>
  </si>
  <si>
    <t xml:space="preserve"> - preprečiti najhujše izkoriščanje</t>
  </si>
  <si>
    <t xml:space="preserve"> - omejiti socialne spore (vključno s stavkami)</t>
  </si>
  <si>
    <t xml:space="preserve"> - v Sloveniji enak namen ob 1. uvedbi MP leta 1937</t>
  </si>
  <si>
    <t>V zadnjem času - namen in cilji normativnega določanja MP del splošne</t>
  </si>
  <si>
    <t>c)</t>
  </si>
  <si>
    <t xml:space="preserve"> - s povečanjem motivacije zaposlenih (manj lenarjenja)</t>
  </si>
  <si>
    <t xml:space="preserve"> - z zmanjšanjem fluktuacije</t>
  </si>
  <si>
    <t>(labor turnover)</t>
  </si>
  <si>
    <t xml:space="preserve"> - krepitvi socalnega miru</t>
  </si>
  <si>
    <t>Gospodarske politike</t>
  </si>
  <si>
    <t>Socialne politike</t>
  </si>
  <si>
    <t>v podjetjih - povečanje produktivnosti</t>
  </si>
  <si>
    <t>V državi - cilji vlade</t>
  </si>
  <si>
    <t xml:space="preserve"> - makroekonomski cilji (večje povpraševanje)</t>
  </si>
  <si>
    <t xml:space="preserve"> - socialni cilji - predprečevanje revščine</t>
  </si>
  <si>
    <t xml:space="preserve"> - politični cilji - politična stabilnost</t>
  </si>
  <si>
    <t>NAMEN IN CILJI NORMATIVNEGA UREJANJA MINIMALNE PLAČE</t>
  </si>
  <si>
    <t>3)</t>
  </si>
  <si>
    <t>Osnovna funkcija MP - ukrep socialne zaščite in preprečuje revščino</t>
  </si>
  <si>
    <t xml:space="preserve"> - zaščita manjšega števila najslabše plačanih delavevcev, ki še posebno ranljivi</t>
  </si>
  <si>
    <t xml:space="preserve"> - MP kot instrument zagotavljanja "pravičnih plač"</t>
  </si>
  <si>
    <t xml:space="preserve"> - MP zagotavlja osnovno plačno dno v državi (zaščitna  mreža) proti neprimerno nizkim plačam</t>
  </si>
  <si>
    <t xml:space="preserve"> - MP kot instrument makroekonomske politike</t>
  </si>
  <si>
    <t xml:space="preserve"> - zmanjševanje razlik v porazdelitvi dohodka</t>
  </si>
  <si>
    <t xml:space="preserve"> - rast produktivnosti in tehnološki napredek (k temu sili rast cene dela)</t>
  </si>
  <si>
    <t xml:space="preserve">b) </t>
  </si>
  <si>
    <t xml:space="preserve"> - potrebe delavcev in njihovih družin</t>
  </si>
  <si>
    <t xml:space="preserve"> - splošna raven plač v državi</t>
  </si>
  <si>
    <t xml:space="preserve"> - stroški življenja in rast le-teh</t>
  </si>
  <si>
    <t xml:space="preserve"> - prejemki socialne varnosti</t>
  </si>
  <si>
    <t xml:space="preserve"> - relativni življenski standard ostalih socialnih  skupin</t>
  </si>
  <si>
    <t xml:space="preserve"> - ekonomski dejavniki, ki vključujejo :</t>
  </si>
  <si>
    <t xml:space="preserve"> - zahteve ekonomskega razvoja</t>
  </si>
  <si>
    <t xml:space="preserve"> - raven produktivnosti dela</t>
  </si>
  <si>
    <t xml:space="preserve"> - raven zaposlovanja</t>
  </si>
  <si>
    <t>Kriteriji za določanje ravni/višine minimalne plače - Konvencija ILO 131 (1970), Priporočilo št. 135 (1970a)</t>
  </si>
  <si>
    <t>Razmerje med povprečno plačo in minimalno plačo po svetu varira - v povprečju pa se vrti okoli 40 %</t>
  </si>
  <si>
    <t>pri obravnavi idealne ravni minimalne plače</t>
  </si>
  <si>
    <r>
      <rPr>
        <b/>
        <u/>
        <sz val="11"/>
        <color theme="1"/>
        <rFont val="Calibri"/>
        <family val="2"/>
        <charset val="238"/>
        <scheme val="minor"/>
      </rPr>
      <t xml:space="preserve">SKLEP ILO </t>
    </r>
    <r>
      <rPr>
        <sz val="11"/>
        <color theme="1"/>
        <rFont val="Calibri"/>
        <family val="2"/>
        <charset val="238"/>
        <scheme val="minor"/>
      </rPr>
      <t xml:space="preserve">- </t>
    </r>
    <r>
      <rPr>
        <u/>
        <sz val="11"/>
        <color theme="1"/>
        <rFont val="Calibri"/>
        <family val="2"/>
        <charset val="238"/>
        <scheme val="minor"/>
      </rPr>
      <t xml:space="preserve"> raven minimalne plače, ki dosega 40 % povprečne plače  je lahko dobra referenčna točka</t>
    </r>
  </si>
  <si>
    <t xml:space="preserve"> - raven MP za posamezno državo mora biti določena na podlagi podrobnejše analize</t>
  </si>
  <si>
    <t xml:space="preserve"> - maksimilizacija koristi</t>
  </si>
  <si>
    <t xml:space="preserve"> - minimaliziranje negativnih učinkov</t>
  </si>
  <si>
    <t>politične odločitve</t>
  </si>
  <si>
    <t>podlaga analize</t>
  </si>
  <si>
    <t>sistematični nadzor</t>
  </si>
  <si>
    <t xml:space="preserve"> - odločitev naj obvezno vključuje socialne partnerje (pokritost, stopnje)</t>
  </si>
  <si>
    <t>Stran 6</t>
  </si>
  <si>
    <t>FUNKCIJE MINIMALNE PLAČE / KRITERIJI ZA DOLOČANJE RAVNI MP</t>
  </si>
  <si>
    <t>III. PRAVNA UREDITEV MINIMALNE PLAČE</t>
  </si>
  <si>
    <t>ZGODOVINSKI  PREGLED RAZVOJA MINIMALNE PLAČE</t>
  </si>
  <si>
    <t>Prvo obdobje - konec 19. stoletja - do konca 2. svetovne vojne</t>
  </si>
  <si>
    <t xml:space="preserve"> - Minimalno plačo prve uredile Avstralija in Nova Zelandija - 1894 začetek - do leta 1911 vse avstralske države</t>
  </si>
  <si>
    <t xml:space="preserve"> - Velika Britanija - Zakon o minimalni plači sprejet 1909 (samo 4 dejavnosti); kasneje razširi; 1999 enotna MP</t>
  </si>
  <si>
    <t xml:space="preserve"> - Evropa - v začetku zelo omejen obseg - predvsem delavci na domu; Francija 1915, Norveška in Avstrija 1918,</t>
  </si>
  <si>
    <t>Češkoslovaška 1919, Nemčija 1923, Španija 1926, Belgija 1934</t>
  </si>
  <si>
    <t xml:space="preserve"> - ZDA - prvi zakon 1912, 1913 (9 držav) - velja le za ženske in mlade; kasneje razširi; Kanada 1917 - 1923 (9 provinc)</t>
  </si>
  <si>
    <t xml:space="preserve">Nadaljni razvoj (po koncu 2. svetovne vojne) 3 sistemi nadaljnega razvoja  minimalnih plač </t>
  </si>
  <si>
    <t xml:space="preserve">Države : </t>
  </si>
  <si>
    <t>Avstrijo, Dansko, Finsko, Nemčijo, Italijo, Norveško, Švedsko in Švico</t>
  </si>
  <si>
    <t xml:space="preserve"> - stališče, da o plačah avtonomno dogovarjajo delodajalci in sindikati KPD, razširjena veljavnost</t>
  </si>
  <si>
    <r>
      <t xml:space="preserve"> - zakonska ureditev </t>
    </r>
    <r>
      <rPr>
        <i/>
        <u/>
        <sz val="11"/>
        <color theme="1"/>
        <rFont val="Calibri"/>
        <family val="2"/>
        <charset val="238"/>
        <scheme val="minor"/>
      </rPr>
      <t>MP ni bila</t>
    </r>
    <r>
      <rPr>
        <i/>
        <sz val="11"/>
        <color theme="1"/>
        <rFont val="Calibri"/>
        <family val="2"/>
        <charset val="238"/>
        <scheme val="minor"/>
      </rPr>
      <t xml:space="preserve"> prisotna - skupina držav, ki so imele dobro utečen sistem kolektivnega dogovar.</t>
    </r>
  </si>
  <si>
    <t xml:space="preserve"> - V Angliji in na Irskem - je sistem zakonske ureditve minimalne plače deloval le v izbranih dejavnostih</t>
  </si>
  <si>
    <t xml:space="preserve"> - kjer ni bilo sindikatov oz. so bili ti zelo šibki + so bile plače neprimerne oz. nerazumsko nizke</t>
  </si>
  <si>
    <t xml:space="preserve"> - v Anglji z minimalno plačo pokrita v najbolših časih le 1/6 zaposlenih (do leta 1999)</t>
  </si>
  <si>
    <t xml:space="preserve"> - na Irskem - veljalo le za okoli 3 % ekonomsko aktivnega prebivalstva</t>
  </si>
  <si>
    <t xml:space="preserve"> - so pa konkretne ureditve med temi državami precej različne</t>
  </si>
  <si>
    <t xml:space="preserve"> Minimalna plača v državah EU</t>
  </si>
  <si>
    <r>
      <t xml:space="preserve"> - v tretjo skupino sodijo industrijsko razvite države, kjer predpisi o minimalni plači veljajo</t>
    </r>
    <r>
      <rPr>
        <u/>
        <sz val="11"/>
        <color theme="1"/>
        <rFont val="Calibri"/>
        <family val="2"/>
        <charset val="238"/>
        <scheme val="minor"/>
      </rPr>
      <t xml:space="preserve"> za vse zaposlene</t>
    </r>
  </si>
  <si>
    <t xml:space="preserve"> - pokritost zaposlenih z MP (vajenci, invalidi, državni usl.)</t>
  </si>
  <si>
    <t xml:space="preserve"> - Diferencirane stopnje MP za mlade</t>
  </si>
  <si>
    <t xml:space="preserve"> - diferencirane stopnje glede na kvalifikacijo, poklic</t>
  </si>
  <si>
    <t xml:space="preserve"> . Določitev in usklajevanje minimalne plače</t>
  </si>
  <si>
    <r>
      <t xml:space="preserve"> - obstaja v večini držav EUR in OECD -</t>
    </r>
    <r>
      <rPr>
        <i/>
        <u/>
        <sz val="11"/>
        <color theme="1"/>
        <rFont val="Calibri"/>
        <family val="2"/>
        <charset val="238"/>
        <scheme val="minor"/>
      </rPr>
      <t xml:space="preserve"> ureditve pa zelo različne </t>
    </r>
    <r>
      <rPr>
        <i/>
        <sz val="11"/>
        <color theme="1"/>
        <rFont val="Calibri"/>
        <family val="2"/>
        <charset val="238"/>
        <scheme val="minor"/>
      </rPr>
      <t>; NI enotne definicije MP; NI KAJ vključuje MP</t>
    </r>
  </si>
  <si>
    <t>Stran 7</t>
  </si>
  <si>
    <t>MINIMALNA PLAČA V REPUBLIKI SLOVENIJI</t>
  </si>
  <si>
    <t>Minimalna plača - razvoj in ureditev  do leta 1995</t>
  </si>
  <si>
    <t>V Sloveniji poznamo institut MP od leta 1937 dalje ("Uredba o dločanju minimalnih mezd, kolekt. Pog...)</t>
  </si>
  <si>
    <t xml:space="preserve"> - veljala za vse delavce; minimalna mezda določena v absolutnem znesku - lahko različno po banovinah</t>
  </si>
  <si>
    <t>Po 2. svetovni vojni - namesto MP . "zajamčeni osebni dohodek" -  tega lahko izpačevala tudi podjetja</t>
  </si>
  <si>
    <t>ki poslovala z izgubo. Namen - zaagotavljati minimalno socialno varnost vsem zaposlenim</t>
  </si>
  <si>
    <t>posebnost - uporaba rezervnih skladov - tudi izven podjetja - občina, republika)</t>
  </si>
  <si>
    <t>Po letu 1990 - ostaja sistem zajamčenih osebnih dohodkov - določen v absolutnem znesku + valorizacija</t>
  </si>
  <si>
    <t>Zakon o zajamčenem osebnem dohodku 1990, 1994) - v praksi uveljavi izraz</t>
  </si>
  <si>
    <t>"zajamčena plača"</t>
  </si>
  <si>
    <t>Leta 1995 - zajamčeno plačo nadomestili z minimalno plačo (katere izplačilo pa ni bilo več zajamčeno)</t>
  </si>
  <si>
    <t>Soobstoj minimalne plače - kot plačila za delo + zajamčene plače kot osnova za soc. transferje</t>
  </si>
  <si>
    <t>d)</t>
  </si>
  <si>
    <t>Minimalna plača po letu 1995</t>
  </si>
  <si>
    <t xml:space="preserve"> - minimalna plača določena z zakonom </t>
  </si>
  <si>
    <t>Minimalna plača - rezultat socialnega dialoga (močan, uspešen pritisk sindikatov)</t>
  </si>
  <si>
    <t xml:space="preserve"> - dogovor - konec leta 1995 minimalna plača znašala najmanj 40 % povprečne plače v RS</t>
  </si>
  <si>
    <t xml:space="preserve">      Socialnemu sporazumu sta kot izvedbena dokumenta sledila </t>
  </si>
  <si>
    <t xml:space="preserve"> - Dogovor o politiki plač in drugih prejemkov zaposlenih</t>
  </si>
  <si>
    <t xml:space="preserve"> - Zakon o izvjajanju Dogovora…</t>
  </si>
  <si>
    <t>Enak paket - sprejet v letu 1996 je formalno uvedel termin MINIMALNA PLAČA</t>
  </si>
  <si>
    <t>Leta 1997 - vlada sama sprejela Zakon o določitvi MP in njenem usklajevanju (ker SS ni sprejet)</t>
  </si>
  <si>
    <t>Leta 1999 sprejet socialni sporazum in na njem temelječ Dogovor o politiki plač 1999-2001</t>
  </si>
  <si>
    <t>Zakon o MP, načinu usklajevanja, regresu za obdobje 1999 2001 - eskalacija 85 % rasti ŽS</t>
  </si>
  <si>
    <t xml:space="preserve"> - cilj = MP dosegla 58 % povprečne plače zaposlenih po KP predelovalnih dejavnosti za pret. L</t>
  </si>
  <si>
    <t>To je bilo prvič, da je bila MP urejena sistemsko in za nedoločen čas</t>
  </si>
  <si>
    <t>Stran 8</t>
  </si>
  <si>
    <t>e)</t>
  </si>
  <si>
    <t>Dogovor o politiki plač 2002 - 2004 - Zakon o izvajanju dogovora o politiki plač 2002 - 2004</t>
  </si>
  <si>
    <t xml:space="preserve"> v v letu 2002 - MP dosegla 54,8 % povprečne plače zaposlenih po KP v predelovalnih dejav.</t>
  </si>
  <si>
    <t xml:space="preserve"> - že kaže uravnilovka zaradi hitrejše rasti MP kot so bile rasti izhodiščnih plač po KP</t>
  </si>
  <si>
    <t>MP že pomikala proti vrednopstim V. TR po KP dejavnosti</t>
  </si>
  <si>
    <t>f)</t>
  </si>
  <si>
    <t>Leta 2005 - sprejet zadnji Dogovor o politiki plač v zasebnem sektorju za 2004 - 2005</t>
  </si>
  <si>
    <t>g)</t>
  </si>
  <si>
    <r>
      <t xml:space="preserve">Leta 2006 po dogovoru socialnih partnerjev sprejet </t>
    </r>
    <r>
      <rPr>
        <u/>
        <sz val="11"/>
        <color theme="1"/>
        <rFont val="Calibri"/>
        <family val="2"/>
        <charset val="238"/>
        <scheme val="minor"/>
      </rPr>
      <t>Zakon o določitvi minimalne plače</t>
    </r>
  </si>
  <si>
    <t xml:space="preserve"> - izvzeto nadurno delo; ni več vezave MP na doseganje predvidenih rezultatov dela</t>
  </si>
  <si>
    <t xml:space="preserve"> - usklajevanje samo z inflacijo (avgusta glede na pričakovano inflacijo)</t>
  </si>
  <si>
    <t xml:space="preserve"> - velja za privatni sektor</t>
  </si>
  <si>
    <t xml:space="preserve"> - velja za javni sektor</t>
  </si>
  <si>
    <t xml:space="preserve"> - vse pravnoorganizacijske oblike</t>
  </si>
  <si>
    <t xml:space="preserve"> - vse delodajalce neglede na velikost</t>
  </si>
  <si>
    <r>
      <t>Slovenija ima tako</t>
    </r>
    <r>
      <rPr>
        <b/>
        <u/>
        <sz val="11"/>
        <color theme="1"/>
        <rFont val="Calibri"/>
        <family val="2"/>
        <charset val="238"/>
        <scheme val="minor"/>
      </rPr>
      <t xml:space="preserve"> enotno nacionalno minimalno plačo</t>
    </r>
    <r>
      <rPr>
        <sz val="11"/>
        <color theme="1"/>
        <rFont val="Calibri"/>
        <family val="2"/>
        <charset val="238"/>
        <scheme val="minor"/>
      </rPr>
      <t xml:space="preserve">, ki velja za vse zaposlene v državi - </t>
    </r>
  </si>
  <si>
    <t>Zakon o minimalni plači iz leta 2010 - ZminP</t>
  </si>
  <si>
    <t>Kazalniki za določanje zneska MP (3. člen)</t>
  </si>
  <si>
    <t xml:space="preserve"> - rast cen življenskih potrebščin</t>
  </si>
  <si>
    <t xml:space="preserve"> - gibanje plač</t>
  </si>
  <si>
    <t xml:space="preserve"> - pospodarska raven - gospodarska rast</t>
  </si>
  <si>
    <t xml:space="preserve"> - gibanje zaposlenosti</t>
  </si>
  <si>
    <t>V 4. členu določena MP v  znesku 734,15 EUR</t>
  </si>
  <si>
    <t>V 5. členu določen način usklajevanja</t>
  </si>
  <si>
    <t xml:space="preserve"> - znesek MP se enkrat letno (januarja) uskladi z rastjo cen življenskih potrebščin</t>
  </si>
  <si>
    <t xml:space="preserve"> - upoštevaje medletno rast  (december preteklega leta/december predpretekl. L)</t>
  </si>
  <si>
    <t>V 6. členu - znesek MP plače določi minister za delo po predhodnem posvetovanju s soc. partnerji</t>
  </si>
  <si>
    <t>Stran 9</t>
  </si>
  <si>
    <t>GIBANJE MINIMALNE PLAČE V REPUBLIKI SLOVENIJI V OBDOBJU 2008 - 2018</t>
  </si>
  <si>
    <t>Leto</t>
  </si>
  <si>
    <t>POVPREČNA PLAČA RS</t>
  </si>
  <si>
    <t>POVPREČNA PLAČA GD</t>
  </si>
  <si>
    <t>ŠT. PREJ.</t>
  </si>
  <si>
    <t>EUR</t>
  </si>
  <si>
    <t>MP V %</t>
  </si>
  <si>
    <t>V EUR</t>
  </si>
  <si>
    <t xml:space="preserve"> - ver. Ind</t>
  </si>
  <si>
    <t>ni podat</t>
  </si>
  <si>
    <t>Inflacija</t>
  </si>
  <si>
    <t>letna, v %</t>
  </si>
  <si>
    <t>POVP. PLAČA ZASEBNI S</t>
  </si>
  <si>
    <t>POVP. NETO PL. RS</t>
  </si>
  <si>
    <t>POVP. PLAČA  JAVNI S</t>
  </si>
  <si>
    <t>BRUTO</t>
  </si>
  <si>
    <t>NETO</t>
  </si>
  <si>
    <t>MINIMALNA PLAČA</t>
  </si>
  <si>
    <t>Indeks 2018/2008</t>
  </si>
  <si>
    <t>POVP PL  PRED.D. "C"</t>
  </si>
  <si>
    <t>POVP. PLAČA ELEKTRO</t>
  </si>
  <si>
    <t>NOP ELEKTRO I. TR</t>
  </si>
  <si>
    <t>NOP ELEKTRO VI. TR</t>
  </si>
  <si>
    <t xml:space="preserve"> 2018/2008</t>
  </si>
  <si>
    <t>Stran 10</t>
  </si>
  <si>
    <t>Stran 11</t>
  </si>
  <si>
    <t>julij 2018</t>
  </si>
  <si>
    <t>julij 2019</t>
  </si>
  <si>
    <t>O DEJAVNOST JAVNE UPRAVE IN OBRAMBE, DEJAVNOST OBVEZNE SOCIALNE VARNOSTI</t>
  </si>
  <si>
    <t>B RUDARSTVO</t>
  </si>
  <si>
    <t>D OSKRBA Z ELEKTRIČNO ENERGIJO, PLINOM IN PARO</t>
  </si>
  <si>
    <t>E OSKRBA Z VODO, RAVNANJE Z ODPLAKAMI IN ODPADKI, SANIRANJE OKOLJA</t>
  </si>
  <si>
    <t>A KMETIJSTVO IN LOV, GOZDARSTVO, RIBIŠTVO</t>
  </si>
  <si>
    <t>R KULTURNE, RAZVEDRILNE IN REKREACIJSKE DEJAVNOSTI</t>
  </si>
  <si>
    <t>P IZOBRAŽEVANJE</t>
  </si>
  <si>
    <t>K FINANČNE IN ZAVAROVALNIŠKE DEJAVNOSTI</t>
  </si>
  <si>
    <t>L POSLOVANJE Z NEPREMIČNINAMI</t>
  </si>
  <si>
    <t>J INFORMACIJSKE IN KOMUNIKACIJSKE DEJAVNOSTI</t>
  </si>
  <si>
    <t>Q ZDRAVSTVO IN SOCIALNO VARSTVO</t>
  </si>
  <si>
    <t>S DRUGE DEJAVNOSTI</t>
  </si>
  <si>
    <t>M STROKOVNE, ZNANSTVENE IN TEHNIČNE DEJAVNOSTI</t>
  </si>
  <si>
    <t>I GOSTINSTVO</t>
  </si>
  <si>
    <t>H PROMET IN SKLADIŠČENJE</t>
  </si>
  <si>
    <t>F GRADBENIŠTVO</t>
  </si>
  <si>
    <t>N DRUGE RAZNOVRSTNE POSLOVNE DEJAVNOSTI</t>
  </si>
  <si>
    <t>G TRGOVINA, VZDRŽEVANJE IN POPRAVILA MOTORNIH VOZIL</t>
  </si>
  <si>
    <t>C PREDELOVALNE DEJAVNOSTI</t>
  </si>
  <si>
    <t>SKD - skupaj</t>
  </si>
  <si>
    <t>C21 Proizvodnja farmacevtskih surovin in preparatov</t>
  </si>
  <si>
    <t>C11 Proizvodnja pijač</t>
  </si>
  <si>
    <t>C30 Proizvodnja drugih vozil in plovil</t>
  </si>
  <si>
    <t>C20 Proizvodnja kemikalij, kemičnih izdelkov</t>
  </si>
  <si>
    <t>C18 Tiskarstvo in razmnoževanje posnetih nosilcev zapisa</t>
  </si>
  <si>
    <t>z</t>
  </si>
  <si>
    <t>C13 Proizvodnja tekstilij</t>
  </si>
  <si>
    <t>C24 Proizvodnja kovin</t>
  </si>
  <si>
    <t>C31 Proizvodnja pohištva</t>
  </si>
  <si>
    <t>C33 Popravila in montaža strojev in naprav</t>
  </si>
  <si>
    <t>C23 Proizvodnja nekovinskih mineralnih izdelkov</t>
  </si>
  <si>
    <t>C32 Druge raznovrstne predelovalne dejavnosti</t>
  </si>
  <si>
    <t>C26 Proizvodnja računalnikov, elektronskih in optičnih izdelkov</t>
  </si>
  <si>
    <t>C22 Proizvodnja izdelkov iz gume in plastičnih mas</t>
  </si>
  <si>
    <t>C28 Proizvodnja drugih strojev in naprav</t>
  </si>
  <si>
    <t>C17 Proizvodnja papirja in izdelkov iz papirja</t>
  </si>
  <si>
    <t>C16 Obdelava in predelava lesa, proizvodnja izdelkov iz lesa, plute, slame in protja, razen pohištva</t>
  </si>
  <si>
    <t>C29 Proizvodnja motornih vozil, prikolic in polprikolic</t>
  </si>
  <si>
    <t>C15 Proizvodnja usnja, usnjenih in sorodnih izdelkov</t>
  </si>
  <si>
    <t>C14 Proizvodnja oblačil</t>
  </si>
  <si>
    <t>C27 Proizvodnja električnih naprav</t>
  </si>
  <si>
    <t>C10 Proizvodnja živil</t>
  </si>
  <si>
    <t>C25 Proizvodnja kovinskih izdelkov, razen strojev in naprav</t>
  </si>
  <si>
    <t>PREJEMNIKI MINIMALNE PLAČE - OCENA SURS</t>
  </si>
  <si>
    <t>PREDELOVALNE DEJAVNOSTI - PODROBNEJE</t>
  </si>
  <si>
    <t>SKD - DEJAVNOSTI</t>
  </si>
  <si>
    <t>4)</t>
  </si>
  <si>
    <t>PRODUKT.</t>
  </si>
  <si>
    <t>DV/ZAP</t>
  </si>
  <si>
    <t>POVZETEK UGOTOVITEV VEZENIH NA MERJENJA OZ. PRIMERJAVE  MINIMALNE PLAČE DO LETA 2019</t>
  </si>
  <si>
    <t>BDP/PREB</t>
  </si>
  <si>
    <t>BDP/PREB - SKM</t>
  </si>
  <si>
    <t>BDP SKM EU = 100,0</t>
  </si>
  <si>
    <t xml:space="preserve"> V %</t>
  </si>
  <si>
    <t>Stran 12</t>
  </si>
  <si>
    <t>EU SKUPAJ</t>
  </si>
  <si>
    <t>EURO OBM</t>
  </si>
  <si>
    <t>KAZAL. PLAČ. NEENAK. RS</t>
  </si>
  <si>
    <t>GIN KOL</t>
  </si>
  <si>
    <t>MEDIANA ERD (mes)</t>
  </si>
  <si>
    <t xml:space="preserve"> (leto 2017)</t>
  </si>
  <si>
    <t>NETO MP V %</t>
  </si>
  <si>
    <t>KVANT RAZ</t>
  </si>
  <si>
    <t>RANG/EU</t>
  </si>
  <si>
    <t>5)</t>
  </si>
  <si>
    <t>Primerjava MP glede na povprečne plače v obdobju 2008 - 2018</t>
  </si>
  <si>
    <t xml:space="preserve"> - MP se je v obdobju gibala med 41,1 % povprečne plače (POVBP) v letu 2008 do 50,1 % v letu 2018</t>
  </si>
  <si>
    <t xml:space="preserve"> - Povprečna letna  MP je leta 2018 znašala 842,79 EUR in je bila za 47,5 % višja kot leta 2008 (571,32 EUR)</t>
  </si>
  <si>
    <t xml:space="preserve"> - Neto MP je leta 2018 znašala 638,00 EUR (58,4 % POVPNP) glede na leto 2014 je bila višja za 5,8 %</t>
  </si>
  <si>
    <t xml:space="preserve"> - Rast MP jebila v obdobju 2008 - 2018 (ind 147,5) bistveno hitrejša kot inflacija (ind 115,4) </t>
  </si>
  <si>
    <t>ter precej hitrejša kot rast povprečne BOD v RS</t>
  </si>
  <si>
    <t>Minimalna plača  / Povprečna plača v GD / Povprečna plača "C" / Povprečna plača "Elektroind" / NOP</t>
  </si>
  <si>
    <t>Primerjava MP glede na plače po bilancah gospodarskih družb</t>
  </si>
  <si>
    <t xml:space="preserve"> - MP je leta 2008 predstavljala 44,3 % delež glede na BOD GD; do leta 2018 pa se je povečala na 51,0 %</t>
  </si>
  <si>
    <t xml:space="preserve"> - MP je leta 2008 predstavljala 46,1  % delež glede na BOD  ("C");  2018 pa se je povečala na 49,4 %</t>
  </si>
  <si>
    <t xml:space="preserve"> - MP je leta 2008 predstavljala 48,5  % delež glede na BOD  Elektro;  2018 pa se je povečala na 50,8 %</t>
  </si>
  <si>
    <t xml:space="preserve"> - MP je leta 2008 bila za 30,1 % višja od NOP I. TR KP Elektro; leta 2018 pa višja za 49,5 %</t>
  </si>
  <si>
    <t xml:space="preserve"> - MP je bila leta 2008 za 25 % nižja od NOP za VI. TR KPE; leta 2018 pa je bila le še za slabih 7 % nižja</t>
  </si>
  <si>
    <t>PRIMERJAVA MP IN BDP/PREBIVALCA TER MEDIANO EKVIVALENTNEGA RAZPOLOŽLJIVEGA DOHODKA (ERD)</t>
  </si>
  <si>
    <t>Primerjava vrednosti MP glede na BDP in mediano ERD</t>
  </si>
  <si>
    <t xml:space="preserve"> - rast MP (ind 147,5) je bila v obdobju 2008 - 2018 za 24,4 o.t. hitrejša od rasti BDP/preb (ind 119,9)</t>
  </si>
  <si>
    <t xml:space="preserve"> - neto MP je leta 2014 predstavljala 60,8 % mediane ekvivalentnega razpoložljivega dohodka</t>
  </si>
  <si>
    <t xml:space="preserve"> - leta 2016 je odstotek padel na 58,8 - toda ob tem so bili po zakonu o MP izločeni iz</t>
  </si>
  <si>
    <t>MP dodatek za praznično, nedeljsko in nočno delo, kar dejansko izplačilo</t>
  </si>
  <si>
    <t>neto MP dvigne (za nekatere skupine delavcev)</t>
  </si>
  <si>
    <t xml:space="preserve"> - leta 2018 je delež neto MP v mediani ERD znašal 57,8 %</t>
  </si>
  <si>
    <t>D)</t>
  </si>
  <si>
    <t>Kazalniki socialne razslojenosti  v RS</t>
  </si>
  <si>
    <t>gibal med 22,7 (najnižji - leto 2009) do 25,0 (najvišji v letu 2014), 2018 znaša 23,4</t>
  </si>
  <si>
    <t xml:space="preserve"> - je najnižji v celotni EU (RS najmanj dohodkovno razslojena družba v EU) - povprečni EUR 2017 = 30,6</t>
  </si>
  <si>
    <t>Stran 13</t>
  </si>
  <si>
    <r>
      <t xml:space="preserve"> -</t>
    </r>
    <r>
      <rPr>
        <u/>
        <sz val="11"/>
        <color theme="1"/>
        <rFont val="Calibri"/>
        <family val="2"/>
        <charset val="238"/>
        <scheme val="minor"/>
      </rPr>
      <t xml:space="preserve"> Ginijev količnik</t>
    </r>
    <r>
      <rPr>
        <sz val="11"/>
        <color theme="1"/>
        <rFont val="Calibri"/>
        <family val="2"/>
        <charset val="238"/>
        <scheme val="minor"/>
      </rPr>
      <t xml:space="preserve"> (pogosto uporabljen za analizo dohodkovne neenakosti) - se je v obdobju 2008 - 2018</t>
    </r>
  </si>
  <si>
    <t xml:space="preserve"> - zelo progresivna obdavčitev bruto plač  (progresivne stopnje dohodnine)</t>
  </si>
  <si>
    <t xml:space="preserve"> - visoko razmerje med minimalno in povprečno plačo  (glej zgornje preglednice)</t>
  </si>
  <si>
    <t>VIR : SURS, AJPES; lastni preračuni</t>
  </si>
  <si>
    <t>VIR : AJPES - FI-PO, lastni preračuni</t>
  </si>
  <si>
    <t>VIR : UMAR; EUROSTAT; lastni preračuni</t>
  </si>
  <si>
    <t>IV.</t>
  </si>
  <si>
    <t>EKONOMSKA TEORIJA MINIMALNE PLAČE</t>
  </si>
  <si>
    <t>Ekonomska teorija nima enoznačnega odgovora o povezanosti med MP in zaposlenostjo in med MP in dobičkonost</t>
  </si>
  <si>
    <t>A) Učinki MP (njena višina in razmerja do drugih ekonomskih kategorij)</t>
  </si>
  <si>
    <t>Model popolnoma konkurenčnega trga</t>
  </si>
  <si>
    <t xml:space="preserve"> - višjih ravneh minimalne plače, relativno glede na produktivnost delavca</t>
  </si>
  <si>
    <t xml:space="preserve"> - na nivoju države - MP/BDP preb</t>
  </si>
  <si>
    <t xml:space="preserve"> - na nivoju panoge - MP/dodana vrednost; povprečna plača </t>
  </si>
  <si>
    <t xml:space="preserve"> - bolj elastičnem povpraševanju po delu</t>
  </si>
  <si>
    <t xml:space="preserve"> - močno odprto gospodarstvo (RS 85 % BDP izvoz; ZDA 10 %; Nemčija 45 %)</t>
  </si>
  <si>
    <t xml:space="preserve"> - manj elastični ponudbi dela </t>
  </si>
  <si>
    <t xml:space="preserve"> - v primeru manjše dovzetvnosti za investicije  s strani posameznikov in podjetij </t>
  </si>
  <si>
    <t xml:space="preserve"> - elastičnost nadomestitve med kvalificirano in nekvalificirano delovno silo</t>
  </si>
  <si>
    <r>
      <t>1.</t>
    </r>
    <r>
      <rPr>
        <b/>
        <u/>
        <sz val="11"/>
        <color theme="1"/>
        <rFont val="Calibri"/>
        <family val="2"/>
        <charset val="238"/>
        <scheme val="minor"/>
      </rPr>
      <t xml:space="preserve"> Uvedba MP</t>
    </r>
    <r>
      <rPr>
        <sz val="11"/>
        <color theme="1"/>
        <rFont val="Calibri"/>
        <family val="2"/>
        <charset val="238"/>
        <scheme val="minor"/>
      </rPr>
      <t xml:space="preserve"> ustvarja umetno plačno dno (neodvisno od produktivnosti in stopnje brezposelnosti) zato </t>
    </r>
    <r>
      <rPr>
        <u/>
        <sz val="11"/>
        <color theme="1"/>
        <rFont val="Calibri"/>
        <family val="2"/>
        <charset val="238"/>
        <scheme val="minor"/>
      </rPr>
      <t xml:space="preserve">povečuje </t>
    </r>
    <r>
      <rPr>
        <sz val="11"/>
        <color theme="1"/>
        <rFont val="Calibri"/>
        <family val="2"/>
        <charset val="238"/>
        <scheme val="minor"/>
      </rPr>
      <t>brezposel.</t>
    </r>
  </si>
  <si>
    <r>
      <t>2.</t>
    </r>
    <r>
      <rPr>
        <b/>
        <u/>
        <sz val="11"/>
        <color theme="1"/>
        <rFont val="Calibri"/>
        <family val="2"/>
        <charset val="238"/>
        <scheme val="minor"/>
      </rPr>
      <t xml:space="preserve"> OECD (1998)</t>
    </r>
    <r>
      <rPr>
        <sz val="11"/>
        <color theme="1"/>
        <rFont val="Calibri"/>
        <family val="2"/>
        <charset val="238"/>
        <scheme val="minor"/>
      </rPr>
      <t xml:space="preserve"> - v zvezi z MP - n</t>
    </r>
    <r>
      <rPr>
        <u/>
        <sz val="11"/>
        <color theme="1"/>
        <rFont val="Calibri"/>
        <family val="2"/>
        <charset val="238"/>
        <scheme val="minor"/>
      </rPr>
      <t>egativni zaposlitveni učinki so verjetnejši p</t>
    </r>
    <r>
      <rPr>
        <sz val="11"/>
        <color theme="1"/>
        <rFont val="Calibri"/>
        <family val="2"/>
        <charset val="238"/>
        <scheme val="minor"/>
      </rPr>
      <t>ri :</t>
    </r>
  </si>
  <si>
    <t>3. Za potrebe današnje razprave (glede na značilnosti modela MP v RS - zakonsko določena. Velja za vse zaposlene in</t>
  </si>
  <si>
    <t>vse sektorje; izločeni dodatki itd) podrobneje model :</t>
  </si>
  <si>
    <t>Model popolne ponudbe in povpraševanja</t>
  </si>
  <si>
    <t xml:space="preserve"> - velja za popolnoma konkurenčen trg (možni le približki tega) RS mnogo značilnosti tega trga</t>
  </si>
  <si>
    <t>Stran 14</t>
  </si>
  <si>
    <t>Stran 15</t>
  </si>
  <si>
    <t xml:space="preserve">Stran 16 </t>
  </si>
  <si>
    <t xml:space="preserve"> - podjetje najema delovno silo do točke v kateri je prirastek k celotnim prihodkom od dodane enote</t>
  </si>
  <si>
    <t xml:space="preserve">dela enak njegovim stroškom za to dodatno enoto. </t>
  </si>
  <si>
    <t>Podjetje bo plačalo plačo, ki je enaka mejnemu prihodku</t>
  </si>
  <si>
    <t>(za podjetje, ki maksimizira dobiček na konkurenčnem trgu)</t>
  </si>
  <si>
    <t xml:space="preserve">Če je MP postavljena nad ravnotežno plačo bo to vodilo do vspostavitve novega </t>
  </si>
  <si>
    <t>ravnotežja pri nižji ravni zaposlenosti</t>
  </si>
  <si>
    <t xml:space="preserve"> - negativni učinki MP na zaposlenost izhajajo iz kombinacije dveh elementov :</t>
  </si>
  <si>
    <t xml:space="preserve"> </t>
  </si>
  <si>
    <t>Učinka nadomestitve</t>
  </si>
  <si>
    <t xml:space="preserve"> - delo postane relativno dražje v primerjavi s kapitalom - podjetje odloči da spremeni strukturo produkcijskih</t>
  </si>
  <si>
    <t>tvorcev v korist kapitala (npr. vlaganje v robotizacijo;  storitve podizvajalcev)</t>
  </si>
  <si>
    <t xml:space="preserve"> - ob povišanju MP se zniža razmerje med MP in povprečno plačo kar vodi v zmanjšanje povpraševanja podjetja</t>
  </si>
  <si>
    <t>po nizko kvalificirani delovni sili in poveča povpraševanje po višje kvalificirani delovni sili</t>
  </si>
  <si>
    <t>(posledica tega je odpuščanje tistih, ki jim je MP namenjena)</t>
  </si>
  <si>
    <t>Učinek obsega</t>
  </si>
  <si>
    <t xml:space="preserve"> - zmanjšanje prodajee podjetja zaradi povečanja stroškov podjetja. To vodi v zmanjševanje uporabe obeh faktorjev</t>
  </si>
  <si>
    <t>(kapitala in dela). Ob zmanjšani porabi dela se hitreje  zmanjša poraba manj kvalificiranega dela.</t>
  </si>
  <si>
    <t xml:space="preserve">Plače - po tej teoriji - odražajo razlike v produktivnosti dela. Na konkurenčnem trgu so delavci plačani v vrednosti svojega </t>
  </si>
  <si>
    <t>MP tako lahko zmanjšajo pojavnost nizkih plač, vendar pa lahko ne zmanjšajo revšine - lahko celo povečajo.</t>
  </si>
  <si>
    <t>moč na določanje MP.  Obstajajo razlike med državami, mednarodnimi trgi kakor tudi med regijami in panogami.</t>
  </si>
  <si>
    <r>
      <t xml:space="preserve">Te teoretične predpostavke se največkat </t>
    </r>
    <r>
      <rPr>
        <b/>
        <u/>
        <sz val="11"/>
        <color theme="1"/>
        <rFont val="Calibri"/>
        <family val="2"/>
        <charset val="238"/>
        <scheme val="minor"/>
      </rPr>
      <t>ne ujemajo s prakso</t>
    </r>
    <r>
      <rPr>
        <sz val="11"/>
        <color theme="1"/>
        <rFont val="Calibri"/>
        <family val="2"/>
        <charset val="238"/>
        <scheme val="minor"/>
      </rPr>
      <t xml:space="preserve"> (trg ni homogen, zaposleni niso informirani, podjetja imajo</t>
    </r>
  </si>
  <si>
    <t xml:space="preserve">mejnega proizvoda. Pri postavitvi zavezujoče MP nad mejni proizvod delavcev preemnikov MP, le-ti izgubijo delo. </t>
  </si>
  <si>
    <t>Obstajajo še drugi modeli, (dvosektorski model, dvosektorski model s čakajočimi, model usklajenosti )</t>
  </si>
  <si>
    <t>ki pa glede na specifičnosti mašega modela določanja MP niso relevantni</t>
  </si>
  <si>
    <t>VPLIV SISTEMA MINIMALNE PLAČE V REBUBLIKI SLOVENIJI DO LETA 2018</t>
  </si>
  <si>
    <t>Študije, ki so bile v R Sloveniji opravljene v zvezi s posledicami  MP kažejo, da so učinki tako pozitivni kot negativni</t>
  </si>
  <si>
    <t>A) POZITIVNI UČINKI  ZAKONSKE UREDITVE MINIMALNE PLAČE</t>
  </si>
  <si>
    <t>Vpliv na produktivnost</t>
  </si>
  <si>
    <t xml:space="preserve">Dvig minimalne plače je pozitivno vplival na produktivnost </t>
  </si>
  <si>
    <t>(rezultat empirične raziskave S. Laporšek - Učinki MP v Sloveniji; enako tuje študije)</t>
  </si>
  <si>
    <t xml:space="preserve"> - MP vpliva na strukturo in kakovost proizvodnih dejavnikov (podjetja nadomeščajo delo s kapitalom)</t>
  </si>
  <si>
    <t>(stroški dela zmanjšajo, produktivnost pa s statističnega vidika poveča)</t>
  </si>
  <si>
    <t xml:space="preserve"> -  dvig MP 2010 za 23 % - </t>
  </si>
  <si>
    <t xml:space="preserve"> - Brezigar, Masten 2010, Lušina 2012 - 7.222 izgubljenih DM na kratek rok + 17.679</t>
  </si>
  <si>
    <t xml:space="preserve"> - S. Laporšek - v obdobju 2010 - 2016 izgubljeno 26.000 delovnih mest</t>
  </si>
  <si>
    <t xml:space="preserve"> - povečanje MP vpliva na povišanje vseh plač, kar pomeni rast povpraševanja ter posledično večji BDP</t>
  </si>
  <si>
    <t xml:space="preserve"> - povečanje produktivnosti dela zaradi boljše motivacije zaposlenih z najnižjimi plačami</t>
  </si>
  <si>
    <t xml:space="preserve"> - občutne razlike med sektorji oz. dejavnostmi (npr. robotizacija možna v industriji, drugje manj)</t>
  </si>
  <si>
    <t xml:space="preserve"> - povišanje MP in stroškov dela se deloma prevali v RAST CEN (dvig produkt,  rast življenskih stroškov)</t>
  </si>
  <si>
    <t>(Lemosova - vpliv višje MP na standard prejemnikov časovno omejen - par mesecev - inflac,)</t>
  </si>
  <si>
    <t>Vpliv na cene - inflacija</t>
  </si>
  <si>
    <t xml:space="preserve"> - učinek večji ob nizki inflaciji; visoka inflacija - možnost plačno-cenovne spirale</t>
  </si>
  <si>
    <t>Vpliv na zaposlenost</t>
  </si>
  <si>
    <t>Neoklasicistične ekonomske teorije sicer v pretežni meri trdijo da je MP za zaposlenost negativen</t>
  </si>
  <si>
    <t>(Domadenik, 2002; A. Poje 2009)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</si>
  <si>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- empirične študije v RS </t>
    </r>
    <r>
      <rPr>
        <u/>
        <sz val="11"/>
        <color theme="1"/>
        <rFont val="Calibri"/>
        <family val="2"/>
        <charset val="238"/>
        <scheme val="minor"/>
      </rPr>
      <t>pred letom 2009</t>
    </r>
    <r>
      <rPr>
        <sz val="11"/>
        <color theme="1"/>
        <rFont val="Calibri"/>
        <family val="2"/>
        <charset val="238"/>
        <scheme val="minor"/>
      </rPr>
      <t xml:space="preserve"> so kazale </t>
    </r>
    <r>
      <rPr>
        <u/>
        <sz val="11"/>
        <color theme="1"/>
        <rFont val="Calibri"/>
        <family val="2"/>
        <charset val="238"/>
        <scheme val="minor"/>
      </rPr>
      <t>pozitivno</t>
    </r>
    <r>
      <rPr>
        <sz val="11"/>
        <color theme="1"/>
        <rFont val="Calibri"/>
        <family val="2"/>
        <charset val="238"/>
        <scheme val="minor"/>
      </rPr>
      <t xml:space="preserve"> povezavo med MP in zaposlenostjo v RS</t>
    </r>
  </si>
  <si>
    <t>Vpliv MP na enakost dohodka, plače in revščino</t>
  </si>
  <si>
    <t>ILO, 2006</t>
  </si>
  <si>
    <t xml:space="preserve"> - MP je močan instrument za zmanjševanje neenakosti v plačah </t>
  </si>
  <si>
    <t xml:space="preserve"> - MP pomembno vpliva na povečevanje plač nizko plačanih delavcev (mladi, ženske, migranti)</t>
  </si>
  <si>
    <t xml:space="preserve"> - Dvig MP vpliva na dvig plač, tik nad minimalnimi plačami, tudi na plače v višjih plačilnih razredih</t>
  </si>
  <si>
    <t xml:space="preserve"> - Povišanje MP - sredstvo za omejitev trenda povečevanja plačne neenakosti (razdelitveni učinek MP)</t>
  </si>
  <si>
    <t xml:space="preserve"> - MP in način usklajevanja je v RS (ugotovitev leta 2000 - ZMAR) je pozitivno vplivala na omejevanje</t>
  </si>
  <si>
    <t>prevelike disperzije plač (interdecilni doeficient = 9/1 je ostal pri 3,4)</t>
  </si>
  <si>
    <t xml:space="preserve"> - MP lahko pomembno vpliva na omejevanje plačnih razlik med spoloma (ILO, 2008)</t>
  </si>
  <si>
    <t xml:space="preserve"> - večji vpliv na dvig produktivnosti v malih in srednjih podjetjih - predelovalne dejavnosti</t>
  </si>
  <si>
    <t>Stran 17</t>
  </si>
  <si>
    <t>B) NEGATIVNI UČINKI MINIMALNE PLAČE</t>
  </si>
  <si>
    <t>Vpliv na dobičke podjetij</t>
  </si>
  <si>
    <t xml:space="preserve"> MP oz. dvigi le-te nedvomno vplivajo na višino dobičkov/dobičkonosnost podjetij vendar zelo omejeno</t>
  </si>
  <si>
    <t xml:space="preserve"> - del podjetij višje stroške plač prevali v višje cene</t>
  </si>
  <si>
    <t xml:space="preserve"> - z ukrepi za racionalizacijo poslovanja (tudi odpuščanje) znižujejo stroške poslovanja</t>
  </si>
  <si>
    <t xml:space="preserve"> - največ raziskav o MP se ukvarja s proučevanjem vpliva MP na zaposlenost</t>
  </si>
  <si>
    <t xml:space="preserve"> - predvsem, če je MP postavljena nad neko (ponavadi nedefinirano) raven</t>
  </si>
  <si>
    <r>
      <t>Na splošno velja, da zakonsko postavljena MP</t>
    </r>
    <r>
      <rPr>
        <u/>
        <sz val="11"/>
        <color theme="1"/>
        <rFont val="Calibri"/>
        <family val="2"/>
        <charset val="238"/>
        <scheme val="minor"/>
      </rPr>
      <t xml:space="preserve"> negativno vplivajo</t>
    </r>
    <r>
      <rPr>
        <sz val="11"/>
        <color theme="1"/>
        <rFont val="Calibri"/>
        <family val="2"/>
        <charset val="238"/>
        <scheme val="minor"/>
      </rPr>
      <t xml:space="preserve"> na zaposlenost</t>
    </r>
  </si>
  <si>
    <t xml:space="preserve"> - rezultati raziskav so si zelo nasprotujoči - navajanje različnih avtorjev in njihovih trditev</t>
  </si>
  <si>
    <t>presega ta zastavek</t>
  </si>
  <si>
    <t xml:space="preserve"> - iz empriričnih študij za R Slovenijo izhaja, da se je zaposlenost ob večjih dvigih MP zmanjšala</t>
  </si>
  <si>
    <t>rezultat = negativen vpliv</t>
  </si>
  <si>
    <r>
      <rPr>
        <b/>
        <u/>
        <sz val="11"/>
        <color theme="1"/>
        <rFont val="Calibri"/>
        <family val="2"/>
        <charset val="238"/>
        <scheme val="minor"/>
      </rPr>
      <t>Vpliv MP na raven zaposlenosti</t>
    </r>
    <r>
      <rPr>
        <sz val="11"/>
        <color theme="1"/>
        <rFont val="Calibri"/>
        <family val="2"/>
        <charset val="238"/>
        <scheme val="minor"/>
      </rPr>
      <t xml:space="preserve"> je mogoče ocenjevati z dveh vidikov (Laporšek, 2014 - doc. disertacija)</t>
    </r>
  </si>
  <si>
    <t>Ocena je, da se je po dvigu MP leta 2010 zaposlenost znižala za 1,5 % do 3 % prejemnikov plač pod novo MP</t>
  </si>
  <si>
    <t>Stran 18</t>
  </si>
  <si>
    <t xml:space="preserve"> - vpliv pa je lahko POMEMBEN v podjetjih/dejavnostih z nizko dodano vrednostjo (primer)</t>
  </si>
  <si>
    <t>POVZETEK  UGOTOVITEV VEZANIH NA MINIMALNO PLAČO V REPUBLIKI SLOVENIJI</t>
  </si>
  <si>
    <t>(spada v skupino 7 držav, v katerih je MP SKM višja od 1.000 SKM - smo v dobri družbi)</t>
  </si>
  <si>
    <t>4.</t>
  </si>
  <si>
    <t>Raven MP je  leta 2014 (zadnja raziskava strukture plač) v RS glede na "povprečne bruto mesečne dohodke"</t>
  </si>
  <si>
    <t>(bruto plače znižane za plačila za nadure in dodatek za izmensko delo) dosegala okoli 64 %</t>
  </si>
  <si>
    <t xml:space="preserve"> - višjo raven samo Portugalska - 66 %</t>
  </si>
  <si>
    <t>5.</t>
  </si>
  <si>
    <t>Oktobra  2014 je  delež zaposlenih v RS, ki so prejemali BOD  manjši  od 105 % MP znašal 19,1 % vseh zaposlenih</t>
  </si>
  <si>
    <t xml:space="preserve"> - ta podatek nedvomno kaže da gre za zelo sploščeno plačno strukturo</t>
  </si>
  <si>
    <t>6.</t>
  </si>
  <si>
    <t>(največ med vsemi državami EU z uzakonjeno MP) -  Hrvaška - ta delež 7,1 %</t>
  </si>
  <si>
    <t>V letu 2017 (zadnji znan podatek) je R Slovenija (skupaj s Češko) beležila najnižjo dohodkovno neenakost v EU</t>
  </si>
  <si>
    <t xml:space="preserve"> - delež dohodkov 20 % najbogatejših gospodinjstev je bil 3,4 krat višji od deleža doh 20 % najrevnejših g.</t>
  </si>
  <si>
    <t xml:space="preserve"> - za primerjavo - povprečje EU = 5,1 (razmerje kvantilnih razredov 80/20)</t>
  </si>
  <si>
    <t>7.</t>
  </si>
  <si>
    <t>Ginijev količnik, ki kaže dohodkovno neenakost,  je leta 2018 v R Sloveniji znašal 23,4 + trend padanja</t>
  </si>
  <si>
    <t>8.</t>
  </si>
  <si>
    <t>Mediana ekvivalentnega razpoložljivega dohodka na prebivalca (ERD) je v letu 2017 v RS znašala 12.713 EUR</t>
  </si>
  <si>
    <t>(glede na leto 2008 je višji za 16,7 % - za dobro odstotno točko hitrejša rast kot v EU) - oz. 75 % povprečja EU</t>
  </si>
  <si>
    <t xml:space="preserve">Se pa v Sloveniji vse od leta 2005 mediana ERD zaposlenih s tercialno izobrazbo vseskozi niža glede </t>
  </si>
  <si>
    <t>9.</t>
  </si>
  <si>
    <t>Leta 2017 je tako neto MP dosegala 58,0 % mediane ERD - (cilj 60,0 %, ki pa ga ne dosega nobena država EU)</t>
  </si>
  <si>
    <t>(leta 2014 je neto MP presegala 60,8 % mediane ERD)</t>
  </si>
  <si>
    <t>Stran 19</t>
  </si>
  <si>
    <t>UMAR; Poročilo o razvoju 2019</t>
  </si>
  <si>
    <t>EUROSTAT</t>
  </si>
  <si>
    <t>10.</t>
  </si>
  <si>
    <t xml:space="preserve">Stopnja tveganja socialne izključenosti je v R Sloveniji vsa leta boljša kot v povprečju EU . </t>
  </si>
  <si>
    <t>Leta 2017 je stopnja tveganja socialne izključenosti  bila 17,1 % (izpostavljeno 345.000 ljudi - 26.000 manj</t>
  </si>
  <si>
    <t>Poprečje EU je leta 2017 znašalo 22,5 %</t>
  </si>
  <si>
    <t xml:space="preserve"> - delež oseb v gospodinjstvih  z zelo nizko delovno intenzivnostjo ( manj kot 20 % potenciala gospod.)</t>
  </si>
  <si>
    <t xml:space="preserve"> - zaradi načina usklajevanja je bila rast MP leta 2007 realno negativna</t>
  </si>
  <si>
    <t>Raziskava SILC 2018</t>
  </si>
  <si>
    <t xml:space="preserve"> - komponenta  - stopnje tveganja revščine - leta2018  v RS = 13,3 % (dohodek nižji od praga = 268.000 ljudi)</t>
  </si>
  <si>
    <t xml:space="preserve"> - komponenta - teške materialne prikrajšanosti - leta 2018 stopnja znižala s 5,1 % ( v 2017) na 3,7 %</t>
  </si>
  <si>
    <t>se je s stopnje 6,2 % v letu 2017 na 5,4 % v letu 2018</t>
  </si>
  <si>
    <t>11.</t>
  </si>
  <si>
    <t>Julija 2019 je MP prejemalo 35.354 zaposlenih, kar je za 4.370 oseb več kot leta 2018 (ind = 114)</t>
  </si>
  <si>
    <t>DEJAVNOSTI   SKEI SLOVENIJE</t>
  </si>
  <si>
    <t xml:space="preserve"> od tega v skd "C"  8.962 zaposlenih;  v dejavnostih SKEI pa VII.2019 = 4.252 zap (ind 2018 = 133,8)</t>
  </si>
  <si>
    <t>V letu 2019 znaša MP v RS  886,63 EUR kar je 9. najvišja nominalna MP v EU - MP 2018/2008 = ind 147,5 (inf = 115,4)</t>
  </si>
  <si>
    <t>MINIMALNA PLAČA PO LETU 2018</t>
  </si>
  <si>
    <t>Državni zbor RS je dne 13.12.2018 sprejel Zakon o dopolnitvi Zakona o MP, ki je začel veljati s 1.1.2019</t>
  </si>
  <si>
    <t>BISTVENE NOVOSTI</t>
  </si>
  <si>
    <t xml:space="preserve"> - zneska minimalnih življenskih stroškov, povišanih za 20 %</t>
  </si>
  <si>
    <t xml:space="preserve"> - minimalni življenski stroški </t>
  </si>
  <si>
    <r>
      <rPr>
        <u/>
        <sz val="11"/>
        <color theme="1"/>
        <rFont val="Calibri"/>
        <family val="2"/>
        <charset val="238"/>
        <scheme val="minor"/>
      </rPr>
      <t>DEFINICIJA MP</t>
    </r>
    <r>
      <rPr>
        <sz val="11"/>
        <color theme="1"/>
        <rFont val="Calibri"/>
        <family val="2"/>
        <charset val="238"/>
        <scheme val="minor"/>
      </rPr>
      <t xml:space="preserve"> - MP se določi kot  seštevek :</t>
    </r>
  </si>
  <si>
    <t xml:space="preserve"> - znesek davkov (max splošna olajšava) in obveznih prispevkov za socialno varnost delavcev</t>
  </si>
  <si>
    <t xml:space="preserve"> - gospodarske razmere, gospodarsko rast</t>
  </si>
  <si>
    <t xml:space="preserve"> Ob upoštevanju :</t>
  </si>
  <si>
    <t xml:space="preserve"> - rasti cen življenskih potrebščin</t>
  </si>
  <si>
    <t>vendar ne sme biti višja od  seštevka zneska minimalnih ŽS + davkov in prispevkov</t>
  </si>
  <si>
    <t>povečanih za 40 %</t>
  </si>
  <si>
    <t xml:space="preserve"> - dodateki določeni z zakonom in KP (dejavnosti, podjetniškimi KP)</t>
  </si>
  <si>
    <t xml:space="preserve"> - del plače za delovno uspešnost</t>
  </si>
  <si>
    <t xml:space="preserve"> - del plače za poslovno uspešnost</t>
  </si>
  <si>
    <t xml:space="preserve"> - posebno težo dodatek na delovno dobo</t>
  </si>
  <si>
    <r>
      <t>Iz zneska minimalne plače se s 1.1.2020</t>
    </r>
    <r>
      <rPr>
        <u/>
        <sz val="11"/>
        <color theme="1"/>
        <rFont val="Calibri"/>
        <family val="2"/>
        <charset val="238"/>
        <scheme val="minor"/>
      </rPr>
      <t xml:space="preserve"> izločijo</t>
    </r>
    <r>
      <rPr>
        <sz val="11"/>
        <color theme="1"/>
        <rFont val="Calibri"/>
        <family val="2"/>
        <charset val="238"/>
        <scheme val="minor"/>
      </rPr>
      <t xml:space="preserve"> vsi dodatki</t>
    </r>
  </si>
  <si>
    <t xml:space="preserve">Prehodne določbe : </t>
  </si>
  <si>
    <t xml:space="preserve"> - minimalna plača za leto 2020 znaša 940,58 EUR bruto oz. 700,00 EUR neto</t>
  </si>
  <si>
    <t>(plus izvzem vseh dodatkov)</t>
  </si>
  <si>
    <r>
      <t>se lahko minimalna plača določi v</t>
    </r>
    <r>
      <rPr>
        <u/>
        <sz val="11"/>
        <color theme="1"/>
        <rFont val="Calibri"/>
        <family val="2"/>
        <charset val="238"/>
        <scheme val="minor"/>
      </rPr>
      <t xml:space="preserve"> višjem znesku</t>
    </r>
    <r>
      <rPr>
        <sz val="11"/>
        <color theme="1"/>
        <rFont val="Calibri"/>
        <family val="2"/>
        <charset val="238"/>
        <scheme val="minor"/>
      </rPr>
      <t xml:space="preserve"> kot izhaja iz defnicije (1. točka)</t>
    </r>
  </si>
  <si>
    <t>Stran 20</t>
  </si>
  <si>
    <t xml:space="preserve"> - minimalna plača za leto 2019 znaša  886,63 EUR oziroma 667,00 Eur neto</t>
  </si>
  <si>
    <t>OCENA MOŽNIH POSLEDIC  SPREMENJENE DEFINICIJE MINIMALNE PLAČE  ZA DEJAVNOSTI  SKEI</t>
  </si>
  <si>
    <t>Leta 2017 so znašali 613,41 EUR</t>
  </si>
  <si>
    <t>Raziskava na 5 let</t>
  </si>
  <si>
    <t>velja od 1.1.2021 dalje</t>
  </si>
  <si>
    <t>M I N I M A L N A    P L A Č A    V    S L O V E N I J I</t>
  </si>
  <si>
    <t>V Č E R A J  -  D A N E S  -  J U T R I</t>
  </si>
  <si>
    <t>S E M I N A R   SKEI - SMH-IS</t>
  </si>
  <si>
    <t>Trakoščan, Hravaška 24. - 25. 10. 2019</t>
  </si>
  <si>
    <t>Trbovlje, 21.10.2019</t>
  </si>
  <si>
    <t>Pripravil : Ljubo CVAR, sekretar SKEI za EF ?</t>
  </si>
  <si>
    <r>
      <rPr>
        <u/>
        <sz val="11"/>
        <color theme="1"/>
        <rFont val="Calibri"/>
        <family val="2"/>
        <charset val="238"/>
        <scheme val="minor"/>
      </rPr>
      <t>Učinki</t>
    </r>
    <r>
      <rPr>
        <sz val="11"/>
        <color theme="1"/>
        <rFont val="Calibri"/>
        <family val="2"/>
        <charset val="238"/>
        <scheme val="minor"/>
      </rPr>
      <t xml:space="preserve"> normativnega določanja minimalne plače</t>
    </r>
    <r>
      <rPr>
        <u/>
        <sz val="11"/>
        <color theme="1"/>
        <rFont val="Calibri"/>
        <family val="2"/>
        <charset val="238"/>
        <scheme val="minor"/>
      </rPr>
      <t xml:space="preserve"> odvisni od  lastnosti trga</t>
    </r>
    <r>
      <rPr>
        <sz val="11"/>
        <color theme="1"/>
        <rFont val="Calibri"/>
        <family val="2"/>
        <charset val="238"/>
        <scheme val="minor"/>
      </rPr>
      <t xml:space="preserve"> na katerega nanašajo</t>
    </r>
  </si>
  <si>
    <t xml:space="preserve"> - kritiki : model ne upošteva raznovrstnosti in kompleksnosti trga</t>
  </si>
  <si>
    <t>MP  izražena v SKM (letna) v RS predstavlja 44,1 % BPD/preb PPS - kar jo uvršča na 8. mesto med 20 državami EU</t>
  </si>
  <si>
    <r>
      <rPr>
        <u/>
        <sz val="11"/>
        <color theme="1"/>
        <rFont val="Calibri"/>
        <family val="2"/>
        <charset val="238"/>
        <scheme val="minor"/>
      </rPr>
      <t xml:space="preserve">ILO, 2008 - MP postavljena na RAZUMNI ravni </t>
    </r>
    <r>
      <rPr>
        <sz val="11"/>
        <color theme="1"/>
        <rFont val="Calibri"/>
        <family val="2"/>
        <charset val="238"/>
        <scheme val="minor"/>
      </rPr>
      <t>ne vpliva negativno na raven zaposlenosti</t>
    </r>
  </si>
  <si>
    <t>TEME,  HIPOTEZE,  VPRAŠANJA  ZA RAZPRAVO</t>
  </si>
  <si>
    <t>ALI V SINDIKATIH  OBSTAJA VSAJ MINIMALNO SOGLASJE  O NAČINU DOLOČANJA IN PRIMERNI VIŠINI MINIMALNE PLAČE ?</t>
  </si>
  <si>
    <r>
      <rPr>
        <u/>
        <sz val="11"/>
        <color theme="1"/>
        <rFont val="Calibri"/>
        <family val="2"/>
        <charset val="238"/>
        <scheme val="minor"/>
      </rPr>
      <t>O načinu določanja</t>
    </r>
    <r>
      <rPr>
        <sz val="11"/>
        <color theme="1"/>
        <rFont val="Calibri"/>
        <family val="2"/>
        <charset val="238"/>
        <scheme val="minor"/>
      </rPr>
      <t xml:space="preserve"> - verjetno DA  -  država določi z (zakonom) na podlagi poprejšnjega soglasja soc. partnerjev</t>
    </r>
  </si>
  <si>
    <t xml:space="preserve"> - pri sprejetju zadnjega Zakona o MP (konec leta 2018) v RS - to ni bilo spoštovano</t>
  </si>
  <si>
    <r>
      <rPr>
        <u/>
        <sz val="11"/>
        <color theme="1"/>
        <rFont val="Calibri"/>
        <family val="2"/>
        <charset val="238"/>
        <scheme val="minor"/>
      </rPr>
      <t xml:space="preserve">O primerni višini MP </t>
    </r>
    <r>
      <rPr>
        <sz val="11"/>
        <color theme="1"/>
        <rFont val="Calibri"/>
        <family val="2"/>
        <charset val="238"/>
        <scheme val="minor"/>
      </rPr>
      <t>- menim, da absolutno NE</t>
    </r>
  </si>
  <si>
    <t>O tem kaj naj bi MP vsebovala -  menim da ne</t>
  </si>
  <si>
    <t xml:space="preserve"> - nikakor pa ne o zavezujočih ciljih glede doseganja nivoja MP</t>
  </si>
  <si>
    <t>(deklarativno: MP zagot. Dostojno življenje)</t>
  </si>
  <si>
    <t>ALI V SINDIKATIH OBSTAJA SOGLASJE  O VSEBINI POJMA "PRAVIČNO PLAČILO"</t>
  </si>
  <si>
    <t>Trije osnovni principi socialne pravičnosti</t>
  </si>
  <si>
    <t xml:space="preserve"> - razdelitvena pravičnost - celotna razdelitev dohodka znotaj družbe</t>
  </si>
  <si>
    <t xml:space="preserve"> - pravičnost, ki temelji na potrebah in socialni participaciji</t>
  </si>
  <si>
    <t>????</t>
  </si>
  <si>
    <t>Ali imamo v sindikatih vsaj približno poenotena stališča o optimalnih/sprejemljivih plačnih razmerjih npr. po TR</t>
  </si>
  <si>
    <r>
      <t xml:space="preserve"> - individualna uspešnost - </t>
    </r>
    <r>
      <rPr>
        <u/>
        <sz val="11"/>
        <color theme="1"/>
        <rFont val="Calibri"/>
        <family val="2"/>
        <charset val="238"/>
        <scheme val="minor"/>
      </rPr>
      <t>plača naj odraža opravljeno delo</t>
    </r>
  </si>
  <si>
    <t>(referenca 60 % mediane ERD)</t>
  </si>
  <si>
    <t xml:space="preserve"> - Ginijev količnik v %  ?</t>
  </si>
  <si>
    <t>(v RS 2018 23,4 - povprečje EU 30,6)</t>
  </si>
  <si>
    <t xml:space="preserve"> - npr.  Kakšne naj bi bile ciljne vrednosti  kazalnikov neenakosti porazdelitve dohodkov</t>
  </si>
  <si>
    <t xml:space="preserve"> - razmerje kvintilnih razredov </t>
  </si>
  <si>
    <t>(v RS 2018  - 3,4 - povprečje EU 5,1)</t>
  </si>
  <si>
    <t>ALI  V SINDIKATIH OBSTAJA VSAJ NAČELNO SOGLASJE O SPODNJI MEJI  DOHODKOVNE NEENAKOSTI (EGALITARNOSTI družbe)</t>
  </si>
  <si>
    <t xml:space="preserve"> - če tega ni - KAKO - na podlagi kakšnih izhodišč/kazalnikov </t>
  </si>
  <si>
    <t xml:space="preserve"> - se opredeljujemo o načinu, višini itd MP</t>
  </si>
  <si>
    <t>"…....v Sloveniji obstaja bolezenska občutljivost na neenakost in strahotno potenciranje tega problema, ki dejansko</t>
  </si>
  <si>
    <t>ne obstaja, tudi ne problem dohodkovne revščine - govori se o stotisočih - tisti, ki to pišejo, nimajo</t>
  </si>
  <si>
    <t>blage veze, ker ne razumejo kaj to pomeni"</t>
  </si>
  <si>
    <t>razprava na Forumu 21</t>
  </si>
  <si>
    <t>družbena neenakost</t>
  </si>
  <si>
    <t>Stran 21</t>
  </si>
  <si>
    <t>najbolj egalitarni v EU 2018</t>
  </si>
  <si>
    <t>dr.</t>
  </si>
  <si>
    <t xml:space="preserve">TARIFNI </t>
  </si>
  <si>
    <t>RAZREDI</t>
  </si>
  <si>
    <t>NOP</t>
  </si>
  <si>
    <t>ELEKTRO</t>
  </si>
  <si>
    <t>KOVINSKA</t>
  </si>
  <si>
    <t>KMiL</t>
  </si>
  <si>
    <t>I. TR</t>
  </si>
  <si>
    <t>II. TR</t>
  </si>
  <si>
    <t>III. TR</t>
  </si>
  <si>
    <t>IV. TR</t>
  </si>
  <si>
    <t>V. TR</t>
  </si>
  <si>
    <t>VI. TR</t>
  </si>
  <si>
    <t>VII. TR</t>
  </si>
  <si>
    <t>VIII. TR</t>
  </si>
  <si>
    <t>IX. TR</t>
  </si>
  <si>
    <t>POVP.</t>
  </si>
  <si>
    <t>MP</t>
  </si>
  <si>
    <t>Stran 22</t>
  </si>
  <si>
    <t>(glej stališča IndustriAll in EKS - Inciativa EU o MP)</t>
  </si>
  <si>
    <t xml:space="preserve"> - po mojem vedenju ne obstaja nek "monitoring" znotraj sindikatov o rezultatih periodičnih meritev MP</t>
  </si>
  <si>
    <t>Pomožna in enostavna dela, ne zahteva</t>
  </si>
  <si>
    <t>posebnih znanj, zadostuje nedokončana OŠ</t>
  </si>
  <si>
    <t>8. (x. člen KPD) - TR in razvrstitev del (KPKMiL)</t>
  </si>
  <si>
    <t>Zelo zahtevna dela, visokošolska izob. I. stopnje,</t>
  </si>
  <si>
    <t xml:space="preserve">bolonjska I. stopnja 3 letni študij) - sedem let </t>
  </si>
  <si>
    <t xml:space="preserve">KMIL </t>
  </si>
  <si>
    <t>RR TR</t>
  </si>
  <si>
    <t>(dohodninske stopnje)</t>
  </si>
  <si>
    <t>Definicija minimalne plače po zadnjem Zakonu o spremembi Zakona o MP dejansko pomeni, da je MP enaka osnovni plači (izvzeta</t>
  </si>
  <si>
    <t>vsi dodatki).  Edina razlika je, da se dodatki ne računajo na osnovo MP ampak na osnovno plačo kot je zaposlenemu</t>
  </si>
  <si>
    <t>določena s POZ in veljavnimi podjetniškimi akti.</t>
  </si>
  <si>
    <t xml:space="preserve"> - stimulativno vpliva na strmljenje k pridobitvi dodatnih znaj, vedenj, veščin in višje formalne stopnje izobrazbe</t>
  </si>
  <si>
    <r>
      <rPr>
        <u/>
        <sz val="10"/>
        <color theme="1"/>
        <rFont val="Calibri"/>
        <family val="2"/>
        <charset val="238"/>
        <scheme val="minor"/>
      </rPr>
      <t>VPRAŠANJE je</t>
    </r>
    <r>
      <rPr>
        <sz val="10"/>
        <color theme="1"/>
        <rFont val="Calibri"/>
        <family val="2"/>
        <charset val="238"/>
        <scheme val="minor"/>
      </rPr>
      <t xml:space="preserve"> :  ali tako visoka MP :</t>
    </r>
  </si>
  <si>
    <r>
      <rPr>
        <u/>
        <sz val="10"/>
        <color theme="1"/>
        <rFont val="Calibri"/>
        <family val="2"/>
        <charset val="238"/>
        <scheme val="minor"/>
      </rPr>
      <t xml:space="preserve">VPRAŠANJE je </t>
    </r>
    <r>
      <rPr>
        <sz val="10"/>
        <color theme="1"/>
        <rFont val="Calibri"/>
        <family val="2"/>
        <charset val="238"/>
        <scheme val="minor"/>
      </rPr>
      <t xml:space="preserve">:  ali tako visoko postavljena MP (nominalna višina BOD MP + vsi dodatki) sploh še omogočajo dejavnostim in posameznim </t>
    </r>
  </si>
  <si>
    <t>vrednosti mejnega produkta tega delavca)</t>
  </si>
  <si>
    <t>ALI SE LAHKO ZGODI DA JE MINIMALNA PLAČA  "PREVELIKA/PREVISOKA"</t>
  </si>
  <si>
    <t xml:space="preserve">poslovnim/tržnim  subjektom nadaljne (pozitivno) poslovanje (ekonomsko : stroški dela takega delavca (na MP) ne presežejo </t>
  </si>
  <si>
    <t>Minimalna plača je izredno pomemben politični in ekonomski instrument plačne politike, zato obstaja interes za primerjave</t>
  </si>
  <si>
    <t>med različnimi državami. Zaradi velikih razlik v produktivnosti, kupni moči, pravni ureditvi, obstaja objektivna</t>
  </si>
  <si>
    <t>PROLEM  VERODOSTOJNOSTI/RAZUMEVANJA KAZALCEV/KAZALNIKOV ZA OCENO PRIMERNOSTI MP</t>
  </si>
  <si>
    <r>
      <t xml:space="preserve">potreba po izračunavanju nekih </t>
    </r>
    <r>
      <rPr>
        <u/>
        <sz val="11"/>
        <color theme="1"/>
        <rFont val="Calibri"/>
        <family val="2"/>
        <charset val="238"/>
        <scheme val="minor"/>
      </rPr>
      <t>relativnih kazalnikov (</t>
    </r>
    <r>
      <rPr>
        <sz val="11"/>
        <color theme="1"/>
        <rFont val="Calibri"/>
        <family val="2"/>
        <charset val="238"/>
        <scheme val="minor"/>
      </rPr>
      <t>absolutni kazalci nimajo zadosne informacijske vrednosti).</t>
    </r>
  </si>
  <si>
    <r>
      <rPr>
        <i/>
        <u/>
        <sz val="11"/>
        <color theme="1"/>
        <rFont val="Calibri"/>
        <family val="2"/>
        <charset val="238"/>
        <scheme val="minor"/>
      </rPr>
      <t>VIŠINA MINIMALNIH PLAČ</t>
    </r>
    <r>
      <rPr>
        <sz val="11"/>
        <color theme="1"/>
        <rFont val="Calibri"/>
        <family val="2"/>
        <charset val="238"/>
        <scheme val="minor"/>
      </rPr>
      <t xml:space="preserve">  -  relevantna je predvsem primerjava na države članice EU (+ čakajoče)</t>
    </r>
  </si>
  <si>
    <t xml:space="preserve"> - pomankljivost -  zaradi različnega nivoja cen ne odražajo dejanske "kupne moči MP države</t>
  </si>
  <si>
    <t xml:space="preserve"> - daljše časovne serije prikažejo nominalno in realno rast MP v posamezni državi v času</t>
  </si>
  <si>
    <t xml:space="preserve"> - kazalniki : indeksi</t>
  </si>
  <si>
    <t xml:space="preserve"> - statistika MP (po Eurostatu) po tem kriteriju deli države v tri skupine (glej preglednico)</t>
  </si>
  <si>
    <t>Slovenija 2018, 2019 je na začelju skupine 9 držav EU z najvišjimi nominalnimi MP</t>
  </si>
  <si>
    <r>
      <rPr>
        <u/>
        <sz val="11"/>
        <color theme="1"/>
        <rFont val="Calibri"/>
        <family val="2"/>
        <charset val="238"/>
        <scheme val="minor"/>
      </rPr>
      <t>Primerjava MP (izražena v EUR)</t>
    </r>
    <r>
      <rPr>
        <sz val="11"/>
        <color theme="1"/>
        <rFont val="Calibri"/>
        <family val="2"/>
        <charset val="238"/>
        <scheme val="minor"/>
      </rPr>
      <t xml:space="preserve"> - kažejo na </t>
    </r>
    <r>
      <rPr>
        <b/>
        <sz val="11"/>
        <color theme="1"/>
        <rFont val="Calibri"/>
        <family val="2"/>
        <charset val="238"/>
        <scheme val="minor"/>
      </rPr>
      <t>obseg razlik</t>
    </r>
    <r>
      <rPr>
        <sz val="11"/>
        <color theme="1"/>
        <rFont val="Calibri"/>
        <family val="2"/>
        <charset val="238"/>
        <scheme val="minor"/>
      </rPr>
      <t xml:space="preserve"> med državami glede produktivnosti, SD itd.</t>
    </r>
  </si>
  <si>
    <r>
      <rPr>
        <u/>
        <sz val="11"/>
        <color theme="1"/>
        <rFont val="Calibri"/>
        <family val="2"/>
        <charset val="238"/>
        <scheme val="minor"/>
      </rPr>
      <t>Prilagoditev</t>
    </r>
    <r>
      <rPr>
        <sz val="11"/>
        <color theme="1"/>
        <rFont val="Calibri"/>
        <family val="2"/>
        <charset val="238"/>
        <scheme val="minor"/>
      </rPr>
      <t xml:space="preserve"> nominalne višine MP dejanskim </t>
    </r>
    <r>
      <rPr>
        <u/>
        <sz val="11"/>
        <color theme="1"/>
        <rFont val="Calibri"/>
        <family val="2"/>
        <charset val="238"/>
        <scheme val="minor"/>
      </rPr>
      <t>cenam življenskih potrebščin</t>
    </r>
    <r>
      <rPr>
        <sz val="11"/>
        <color theme="1"/>
        <rFont val="Calibri"/>
        <family val="2"/>
        <charset val="238"/>
        <scheme val="minor"/>
      </rPr>
      <t xml:space="preserve"> v posameznih državah</t>
    </r>
  </si>
  <si>
    <r>
      <t xml:space="preserve">se izvede s aplikacijo </t>
    </r>
    <r>
      <rPr>
        <b/>
        <sz val="11"/>
        <color theme="1"/>
        <rFont val="Calibri"/>
        <family val="2"/>
        <charset val="238"/>
        <scheme val="minor"/>
      </rPr>
      <t>"paritete kupne moči" (PKM)</t>
    </r>
  </si>
  <si>
    <t xml:space="preserve"> - s tem se odstrani učinek razlik v cenah (za izdatke končne potrošnje)</t>
  </si>
  <si>
    <t>rang v EU - 9. mesto</t>
  </si>
  <si>
    <t>vir : Eurostat</t>
  </si>
  <si>
    <t xml:space="preserve"> - podatek za leto 2018 - nominalna vrednost MP 842,79 EUR se okrepi na 992,11 SKM (enot)</t>
  </si>
  <si>
    <t xml:space="preserve"> - podatek za leto 2019 (1. sem) - nom vredn MP 886,63 EUR se okrepi na 1043,71 SKM (enot)</t>
  </si>
  <si>
    <t>rang 2018 - 8. mesto</t>
  </si>
  <si>
    <t>rang 2018 - 9. mesto</t>
  </si>
  <si>
    <t>ZA MERJENJE MP - DVE STANDARDNI OBLIKI (po Delgado, 2000)</t>
  </si>
  <si>
    <t xml:space="preserve"> - delež delavcev, ki prejemajo plačo nekoliko nad MP  (105 % MP)</t>
  </si>
  <si>
    <r>
      <rPr>
        <u/>
        <sz val="11"/>
        <color theme="1"/>
        <rFont val="Calibri"/>
        <family val="2"/>
        <charset val="238"/>
        <scheme val="minor"/>
      </rPr>
      <t>Ost v plačni porazdelitvi</t>
    </r>
    <r>
      <rPr>
        <sz val="11"/>
        <color theme="1"/>
        <rFont val="Calibri"/>
        <family val="2"/>
        <charset val="238"/>
        <scheme val="minor"/>
      </rPr>
      <t xml:space="preserve"> (ki ustreza minimumu)</t>
    </r>
  </si>
  <si>
    <t xml:space="preserve"> - mišljen število oz. delež delavcev, ki prejemajo MP</t>
  </si>
  <si>
    <t>(glej list 2) - RS VII. 2019 = 35.354</t>
  </si>
  <si>
    <t xml:space="preserve"> - ta meritev opravlja periodično (na štiri leta; zadnji podatki za leto 2014)</t>
  </si>
  <si>
    <t xml:space="preserve"> - R Slovenije - 19,1 % zaposlenih prejemalo plačo nižjo od 105 % MP</t>
  </si>
  <si>
    <t>najvišji delež v EU</t>
  </si>
  <si>
    <t xml:space="preserve"> - kaže na izredno zgostitev plač okoli plačnega dna (plačna uravnilovka)</t>
  </si>
  <si>
    <t xml:space="preserve"> - ta kazalec je pomemben, ker kaže, v kalikšni  meri si država poskuša ZMANJŠATI </t>
  </si>
  <si>
    <t>plačno neenakost s pomočjo instituta MP  (ILO, 2008, str. 34)</t>
  </si>
  <si>
    <t>Stran 23</t>
  </si>
  <si>
    <t xml:space="preserve"> - podatki o obeh plačah in razmerju med njima za R Slovenijo so v preglednici na strani 10</t>
  </si>
  <si>
    <t xml:space="preserve"> - ta kazalec ne objalja letno; zadnji podatek za leto 2014 (opravljena raziskava o strukturi plač)</t>
  </si>
  <si>
    <t>Eurostat - kazalec - "ravni MP glede na povprečne bruto mesečne dohodke"</t>
  </si>
  <si>
    <t>(raziskava o strukturi plač - julij 2014)</t>
  </si>
  <si>
    <t xml:space="preserve"> - to razmerje je v državah članicah EU znašalo med 40 % in 66 %</t>
  </si>
  <si>
    <t xml:space="preserve"> - iz izračuna povpečnih mesečnih bruto dohodkov izločeno nadurno + izmensko delo</t>
  </si>
  <si>
    <t>razmerje EU 1 : 9,8</t>
  </si>
  <si>
    <t>razmerje EU 1 : 4,2</t>
  </si>
  <si>
    <t xml:space="preserve"> - R Slovenija je bila na 2. mestu (skupaj s Francijo) - 64 %   - (leta 2008 = 43,6 %)</t>
  </si>
  <si>
    <t>kaže na izjemen dvig</t>
  </si>
  <si>
    <t>(zbližanje) v RS</t>
  </si>
  <si>
    <t xml:space="preserve"> - primerjava v času - kaže razvoj (trend) deleža zaposlenih z MP  (oz. 105 % MP)</t>
  </si>
  <si>
    <t xml:space="preserve"> - povp. Bruto mes doh - 2008 = 1.310 EUR</t>
  </si>
  <si>
    <t xml:space="preserve"> - povp. Bruto mes doh - 2014 = 1.233 EUR</t>
  </si>
  <si>
    <r>
      <t xml:space="preserve">  -  podatki o razmerju med MP in </t>
    </r>
    <r>
      <rPr>
        <b/>
        <sz val="11"/>
        <color theme="1"/>
        <rFont val="Calibri"/>
        <family val="2"/>
        <charset val="238"/>
        <scheme val="minor"/>
      </rPr>
      <t>povprečno bruto plačo v predelovalnih dej. + storitvah</t>
    </r>
  </si>
  <si>
    <t xml:space="preserve">Neto minimalna plača je v letu 2018 znašala 638,00 EUR (bruto = 842,79) kar je enako </t>
  </si>
  <si>
    <t xml:space="preserve"> - 60 % povprečne neto plače v RS leta 2017 (pospodarstvo in javni sektor)</t>
  </si>
  <si>
    <t>KAKO IZRAČUNA MP NOMINALNO (ZAKONSKO DOLOČENA ZA 2018)</t>
  </si>
  <si>
    <t>Spremembe Zakona o MP 2018 (velja od 1.1.2019 dalje)</t>
  </si>
  <si>
    <t xml:space="preserve"> - MP je seštevek minimalnih življenskih stroškov (Razsikava na 5 let) + doh + prispevki</t>
  </si>
  <si>
    <t xml:space="preserve"> povečana za min 20 % - max 40 %  (velja od 1.1.2021 dalje)</t>
  </si>
  <si>
    <t>def praga revščine</t>
  </si>
  <si>
    <t>R Slovenija</t>
  </si>
  <si>
    <t>"relativna revščina"</t>
  </si>
  <si>
    <t>EVROPSKA UNIJA - pojmi vezani na revščino</t>
  </si>
  <si>
    <t xml:space="preserve"> - relativna revščina - delež oseb z razpoložljivim dohodkom  pod 60 % nacionalne mediane</t>
  </si>
  <si>
    <t xml:space="preserve"> - tveganje revščine - če njihov ekvivalentni razpoložljivi dohodek znaša manj kot 60 % nac M</t>
  </si>
  <si>
    <t xml:space="preserve">Eurostat : </t>
  </si>
  <si>
    <t>Stran 24</t>
  </si>
  <si>
    <t>RAZLIKA V DEFIN</t>
  </si>
  <si>
    <t>praga tveganja revščine (ta znaša 60 % nacionalne mediane ERD) po ALI PRED socialnih transf</t>
  </si>
  <si>
    <t>ALI MINIMALNA PLAČA ODPRAVLJA REVŠČINO</t>
  </si>
  <si>
    <t>Če je mišljena revščina kot sinonim za "pod pragom tveganja revščine" (ki je 60 % mediane ERD)</t>
  </si>
  <si>
    <t>POTEM SIGURNO NE  (glej Powerpoint predstavitev Stanke INTIHAR (SURS)</t>
  </si>
  <si>
    <r>
      <rPr>
        <b/>
        <u/>
        <sz val="11"/>
        <color theme="1"/>
        <rFont val="Calibri"/>
        <family val="2"/>
        <charset val="238"/>
        <scheme val="minor"/>
      </rPr>
      <t>PROBLEM</t>
    </r>
    <r>
      <rPr>
        <sz val="11"/>
        <color theme="1"/>
        <rFont val="Calibri"/>
        <family val="2"/>
        <charset val="238"/>
        <scheme val="minor"/>
      </rPr>
      <t xml:space="preserve"> -  MP (nova definicija - MP brez dodatkov + poslovne uspešnosti) + povprečna (BOD, ERD, drugo)</t>
    </r>
  </si>
  <si>
    <t xml:space="preserve"> - ali ne gre za nedoslednost - primerjava "čiste osnove" (MP) - dejanska izplačila višja</t>
  </si>
  <si>
    <t>in druge primerjane vrednosti, ki pa pomenijo povprečja končnih izplačil z dodatki + uspeš</t>
  </si>
  <si>
    <t xml:space="preserve"> - aritmetičnih povprečij</t>
  </si>
  <si>
    <t xml:space="preserve"> - medijane</t>
  </si>
  <si>
    <t xml:space="preserve"> - problem nedoslednosti v interpretacija oz. nerazumevanje posameznih stat. Konceptov</t>
  </si>
  <si>
    <t>ZAKAJ SE V R SLOVENIJI KOT "STANDARD"  OBLIKUJE PRIMERJAVA MP NA POVPREČNO PLAČO V RS</t>
  </si>
  <si>
    <t xml:space="preserve"> - ne pa tako kot je mišljeno po definiciji ILO (povprečna BOD predelovalnih + storitvenih dejavnosti</t>
  </si>
  <si>
    <t>(SURS - dejavnosti SKD od   B do S  (ali res tudi B)</t>
  </si>
  <si>
    <t>MINISTRSTVO ZA DELO - STALIŠČE, IZJAVE OB SPREJETJU ZAKONA O MP 2018</t>
  </si>
  <si>
    <t xml:space="preserve"> - definitivno ni zajelo bistva</t>
  </si>
  <si>
    <t xml:space="preserve"> - primerjave o povečanju mase plač v RS zaradi povečanja MP niso relevantne</t>
  </si>
  <si>
    <t xml:space="preserve"> - učinek ni proporcionalen </t>
  </si>
  <si>
    <t xml:space="preserve"> - bistveno višji odstotek povišanja stroškov dela v delovno intenzivnih panogah z relativno</t>
  </si>
  <si>
    <t>nizko dodano vrednostjo</t>
  </si>
  <si>
    <t xml:space="preserve"> - kje je analiza učinka na podjetja, ki so v letu 2018 poslovala z izgubo in so zaposlovala</t>
  </si>
  <si>
    <t>več kot  62.000 delavcev</t>
  </si>
  <si>
    <t xml:space="preserve">KAKŠEN JE VPLIV POVIŠANJA MP NA NAJBOLJ RANLJIVE SOCIALNE SKUPINE </t>
  </si>
  <si>
    <t xml:space="preserve"> - manj kvalificirani; mladi; starejši delavci</t>
  </si>
  <si>
    <t>KAKŠEN VPLIV (NESORAZMERNO VEČJI) BO NA MANJ RAZVITE STATISTIČNE REGIJE</t>
  </si>
  <si>
    <t>Stran 25</t>
  </si>
  <si>
    <t>šolanja več kot za I. TR</t>
  </si>
  <si>
    <t xml:space="preserve">Monthly minimum wages - </t>
  </si>
  <si>
    <t>Last update</t>
  </si>
  <si>
    <t xml:space="preserve"> bi-annual data [earn_mw_cur]</t>
  </si>
  <si>
    <t>Extracted on</t>
  </si>
  <si>
    <t>Source of data : Eurostat</t>
  </si>
  <si>
    <t>EU,</t>
  </si>
  <si>
    <t>RANG</t>
  </si>
  <si>
    <t>EURO</t>
  </si>
  <si>
    <t>GEO/TIME</t>
  </si>
  <si>
    <t>2015S1</t>
  </si>
  <si>
    <t>2015S2</t>
  </si>
  <si>
    <t>2016S1</t>
  </si>
  <si>
    <t>2016S2</t>
  </si>
  <si>
    <t>2017S1</t>
  </si>
  <si>
    <t>2017S2</t>
  </si>
  <si>
    <t>2018S1</t>
  </si>
  <si>
    <t>2018S2</t>
  </si>
  <si>
    <t>MP 2018</t>
  </si>
  <si>
    <t xml:space="preserve">DELEŽ MP </t>
  </si>
  <si>
    <t>BDP/preb</t>
  </si>
  <si>
    <t>RAZM BDP</t>
  </si>
  <si>
    <t>DRUGE</t>
  </si>
  <si>
    <t>NOM</t>
  </si>
  <si>
    <t>OBM</t>
  </si>
  <si>
    <t>MP NOM V EUR</t>
  </si>
  <si>
    <t>MP NOM</t>
  </si>
  <si>
    <t>SKM</t>
  </si>
  <si>
    <t>v BDP SKM</t>
  </si>
  <si>
    <t>SKM 2018</t>
  </si>
  <si>
    <t>SKM RS/EU</t>
  </si>
  <si>
    <t>Luxembourg</t>
  </si>
  <si>
    <t>E</t>
  </si>
  <si>
    <t>Ireland</t>
  </si>
  <si>
    <t>Netherlands</t>
  </si>
  <si>
    <t>V</t>
  </si>
  <si>
    <t>Belgium</t>
  </si>
  <si>
    <t>Germany (until 1990 former territory of the FRG)</t>
  </si>
  <si>
    <t>R</t>
  </si>
  <si>
    <t>France</t>
  </si>
  <si>
    <t>NE</t>
  </si>
  <si>
    <t>United Kingdom</t>
  </si>
  <si>
    <t>O</t>
  </si>
  <si>
    <t>Spain</t>
  </si>
  <si>
    <t>Slovenia</t>
  </si>
  <si>
    <t>P</t>
  </si>
  <si>
    <t>Malta</t>
  </si>
  <si>
    <t>Greece</t>
  </si>
  <si>
    <t>S</t>
  </si>
  <si>
    <t>12.</t>
  </si>
  <si>
    <t>Portugal</t>
  </si>
  <si>
    <t>13.</t>
  </si>
  <si>
    <t>Lithuania</t>
  </si>
  <si>
    <t>K</t>
  </si>
  <si>
    <t>14.</t>
  </si>
  <si>
    <t>Estonia</t>
  </si>
  <si>
    <t>15.</t>
  </si>
  <si>
    <t>Poland</t>
  </si>
  <si>
    <t>A</t>
  </si>
  <si>
    <t>16.</t>
  </si>
  <si>
    <t>Slovakia</t>
  </si>
  <si>
    <t>17.</t>
  </si>
  <si>
    <t>Czechia</t>
  </si>
  <si>
    <t>18.</t>
  </si>
  <si>
    <t>Croatia</t>
  </si>
  <si>
    <t>U</t>
  </si>
  <si>
    <t>19.</t>
  </si>
  <si>
    <t>Hungary</t>
  </si>
  <si>
    <t>20.</t>
  </si>
  <si>
    <t>Romania</t>
  </si>
  <si>
    <t>N</t>
  </si>
  <si>
    <t>21.</t>
  </si>
  <si>
    <t>Latvia</t>
  </si>
  <si>
    <t>22.</t>
  </si>
  <si>
    <t>Bulgaria</t>
  </si>
  <si>
    <t>I</t>
  </si>
  <si>
    <t>23.</t>
  </si>
  <si>
    <t>Denmark</t>
  </si>
  <si>
    <t>24.</t>
  </si>
  <si>
    <t>Italy</t>
  </si>
  <si>
    <t>J</t>
  </si>
  <si>
    <t>25.</t>
  </si>
  <si>
    <t>Cyprus</t>
  </si>
  <si>
    <t>26.</t>
  </si>
  <si>
    <t>Austria</t>
  </si>
  <si>
    <t>27.</t>
  </si>
  <si>
    <t>Finland</t>
  </si>
  <si>
    <t>28.</t>
  </si>
  <si>
    <t>Sweden</t>
  </si>
  <si>
    <t>EVROPSKA UNIJA - SKUPAJ</t>
  </si>
  <si>
    <t>29.</t>
  </si>
  <si>
    <t>Iceland</t>
  </si>
  <si>
    <t>30.</t>
  </si>
  <si>
    <t>Norway</t>
  </si>
  <si>
    <t>31.</t>
  </si>
  <si>
    <t>Switzerland</t>
  </si>
  <si>
    <t>KA</t>
  </si>
  <si>
    <t>32.</t>
  </si>
  <si>
    <t>Turkey</t>
  </si>
  <si>
    <t>ND</t>
  </si>
  <si>
    <t>33.</t>
  </si>
  <si>
    <t>Montenegro</t>
  </si>
  <si>
    <t>ID.</t>
  </si>
  <si>
    <t>34.</t>
  </si>
  <si>
    <t>Serbia</t>
  </si>
  <si>
    <t>35.</t>
  </si>
  <si>
    <t>Albania</t>
  </si>
  <si>
    <t>36.</t>
  </si>
  <si>
    <t>North Macedonia</t>
  </si>
  <si>
    <t>37.</t>
  </si>
  <si>
    <t>United States</t>
  </si>
  <si>
    <t>Uredil : Ljubo CVAR; lastni preračuni</t>
  </si>
  <si>
    <t xml:space="preserve">MP izražena v standardih kupne moči (SKM) - upoštevajo se razlike v ravneh cen z uporabo paritet </t>
  </si>
  <si>
    <t>kupne moči (PKM); razmerje med najvišjo in najnižjo MP SKM = 1 : 4,2</t>
  </si>
  <si>
    <t xml:space="preserve">Povprečni mesečni bruto dohodki (Statistika MP, 2019) - iz bruto plač izločena plačila za nadurno in </t>
  </si>
  <si>
    <t>izmensko delo. Raziskava o strukturi plač opravljena 2014, NI na voljo podatkov</t>
  </si>
  <si>
    <t>2019S1</t>
  </si>
  <si>
    <t>IND</t>
  </si>
  <si>
    <t>MP NOMIN</t>
  </si>
  <si>
    <t>SKUPINA</t>
  </si>
  <si>
    <t xml:space="preserve">MP SKM </t>
  </si>
  <si>
    <t>III. SKUPINA</t>
  </si>
  <si>
    <t>III. SKUPINA - nad 1.000 SKM</t>
  </si>
  <si>
    <t xml:space="preserve">Germany ( 1990) </t>
  </si>
  <si>
    <t>II. SKUPINA</t>
  </si>
  <si>
    <t>I. SKUPINA</t>
  </si>
  <si>
    <t>BREZ  MP</t>
  </si>
  <si>
    <t>:</t>
  </si>
  <si>
    <t>V letu 2019 se je R Slovenija po MP SKM (PPS) uvrstila v III. skupino držav EU z MP, ki presega</t>
  </si>
  <si>
    <t>1.000 SKM enot</t>
  </si>
  <si>
    <t>2019/18</t>
  </si>
  <si>
    <t>2. vpliv na verjetnost vstopa iz brezposelnosti v zaposlitev - se zmanjša</t>
  </si>
  <si>
    <t>1. vpliv na verjetnost prehoda iz zaposlenosti v brezposelnost (izguba zaposlitve) - poveča</t>
  </si>
  <si>
    <t xml:space="preserve"> - problem tovrstnih analiz - manjše spremembe MP -  statistično neznačilne povezave</t>
  </si>
  <si>
    <t xml:space="preserve">SKM - PPS (ang.) </t>
  </si>
  <si>
    <t>(zasebni + javni S)</t>
  </si>
  <si>
    <r>
      <t xml:space="preserve">Primerjava - </t>
    </r>
    <r>
      <rPr>
        <u/>
        <sz val="11"/>
        <color theme="1"/>
        <rFont val="Calibri"/>
        <family val="2"/>
        <charset val="238"/>
        <scheme val="minor"/>
      </rPr>
      <t>razmerje med MP in povprečno plačo * % oseb z MP (različne skupine) (indeks Kaitz)</t>
    </r>
  </si>
  <si>
    <t>Ind</t>
  </si>
  <si>
    <t>SPREMEMBA</t>
  </si>
  <si>
    <t>RAZISKAVA  (ZDA, FRANCIJA, VB) - pokazale, da 10 % dvig MP vodi v 3 % povečanje povprečne plače (? Ali je pokrito s produktivnostjo)</t>
  </si>
  <si>
    <t xml:space="preserve"> - in če ni  (realne stopnje rasti produktivnosti - večletno povprečje = 1,2 - 1,5 %)</t>
  </si>
  <si>
    <t xml:space="preserve"> - bistvena razlika : zasebni/tržni sektor - javni sektor/proračunski uporabniki</t>
  </si>
  <si>
    <t>Glede na leto 2018 se je MP SKM povečala v RS za 5,2 % (mediana stopenj rasti)</t>
  </si>
  <si>
    <t>NEPOSREDNE POSLEDICE  SPREMENJENEGA ZAKONA O MP (2018) - ZA SKEI SLOVENIJE</t>
  </si>
  <si>
    <t>dvig NOP po 3 KP dejavnosti (SKEI)</t>
  </si>
  <si>
    <t xml:space="preserve"> - najbrž ne edini, vsekakor pa prevladujoča vzrok (vpliv spremenjene MP na stroške dela 2020)</t>
  </si>
  <si>
    <t xml:space="preserve"> - MP lahko samo dober izgovor; poslovni rezultati bi prenesli še bistveno večje povečanje vseh BOD</t>
  </si>
  <si>
    <t xml:space="preserve"> - v družbah z relativno nizko DV/zap in nizko kvalifikacijsko strukturo zaposlenih = objektivni razlog</t>
  </si>
  <si>
    <r>
      <rPr>
        <u/>
        <sz val="11"/>
        <color theme="1"/>
        <rFont val="Calibri"/>
        <family val="2"/>
        <charset val="238"/>
        <scheme val="minor"/>
      </rPr>
      <t>Neodzivnost delodajalskih združen</t>
    </r>
    <r>
      <rPr>
        <sz val="11"/>
        <color theme="1"/>
        <rFont val="Calibri"/>
        <family val="2"/>
        <charset val="238"/>
        <scheme val="minor"/>
      </rPr>
      <t>j do posredovanih predlogov SKEI Slovenije v zvezi s pogajanji za</t>
    </r>
  </si>
  <si>
    <r>
      <rPr>
        <u/>
        <sz val="11"/>
        <color theme="1"/>
        <rFont val="Calibri"/>
        <family val="2"/>
        <charset val="238"/>
        <scheme val="minor"/>
      </rPr>
      <t xml:space="preserve">Otežena pogajanja o dvigu osnovnih plač v družbah </t>
    </r>
    <r>
      <rPr>
        <sz val="11"/>
        <color theme="1"/>
        <rFont val="Calibri"/>
        <family val="2"/>
        <charset val="238"/>
        <scheme val="minor"/>
      </rPr>
      <t>kovinske in elektroindustrije Slovenije</t>
    </r>
  </si>
  <si>
    <t>Zahteve/predlogi uprav posameznih družb o pristopu k spremembam PKP</t>
  </si>
  <si>
    <t xml:space="preserve"> - lahko pozitiven rezultat  (moja ocena rezultatov pogajanj v družbi ETI ELEKTROELEMENT d.o.o.)</t>
  </si>
  <si>
    <t xml:space="preserve"> - rezultira v močnem dvigu osnovnih plač (deloma na račun variabile plač)</t>
  </si>
  <si>
    <t xml:space="preserve"> - lahko negativen rezultat (negativen glede na siceršnja pričakovanja) - primer DOMEL d.d.</t>
  </si>
  <si>
    <t xml:space="preserve"> - izračuni uprave kažejo, da bi po 1.1.2020 bile posledice naslednje :</t>
  </si>
  <si>
    <t xml:space="preserve"> - doplačilo do MP bi prejelo 490 zaposlenih (2019 = 37) - 37 % zaposlenih</t>
  </si>
  <si>
    <t>oziroma kar 85 % vseh proizvodnih delavcev</t>
  </si>
  <si>
    <t xml:space="preserve"> - predlog uprave - dvig osnovnih plač ob znižaju variabile plač</t>
  </si>
  <si>
    <t>KAKŠNE SO MOŽNE POSLEDICE ZA SKEI  ZARADI IZLOČANJA DDD</t>
  </si>
  <si>
    <t>Verjetno o podobnih primerih v razpravi kolegov iz posameznih regij.</t>
  </si>
  <si>
    <t xml:space="preserve"> - bivalentna reakcija zaposlenih po prejetju plač v letu 2020</t>
  </si>
  <si>
    <t xml:space="preserve"> - pomembne razlike v prejemkih glede na višino DDD - pohvale/kritike</t>
  </si>
  <si>
    <t xml:space="preserve"> - gledano sistemsko - način izvzemanja DDD ni optimalen v smislu socialne pravičnosti</t>
  </si>
  <si>
    <t xml:space="preserve"> - delaci z enakim številom let delovne dobe v zelo različnih pozicijah</t>
  </si>
  <si>
    <t xml:space="preserve"> - TEZA -  DDD  je poseben dodatek - po vsebini ne ustreza dodatkom, ki so vezani na opravljanje dela</t>
  </si>
  <si>
    <t>problem : KP kovinske ind</t>
  </si>
  <si>
    <t>problem : KP kovin. Mat + livarn</t>
  </si>
  <si>
    <t>Stran 26</t>
  </si>
  <si>
    <t>KAJ TO POMENI ZA SKE/SINDIKATE - KREPITEV/SLABITEV</t>
  </si>
  <si>
    <t>INCIATIVA EU O MINIMALNI PLAČI - KAKO RAZUMETI / UDEJANJITI  STALIŠČA INDUSTRIALL IN EKS</t>
  </si>
  <si>
    <t>MP izražena v SKM je v letu 2018 znašala v RS 992,11 SKM, kar je Slovenijo uvrščalo na 8. mesto v EU</t>
  </si>
  <si>
    <t>MP izražena v SKM je leta 2019 značala 1.043,71 SKM, glede na leto 2018 je bila višja za 5,2 %</t>
  </si>
  <si>
    <t xml:space="preserve"> - povprečje EU = 30,6;   Slovenija je najmanj socialno (dohodkovno) razslojena družba v EU </t>
  </si>
  <si>
    <r>
      <t>skupno mediano ERD -</t>
    </r>
    <r>
      <rPr>
        <u/>
        <sz val="11"/>
        <color theme="1"/>
        <rFont val="Calibri"/>
        <family val="2"/>
        <charset val="238"/>
        <scheme val="minor"/>
      </rPr>
      <t xml:space="preserve"> hitrejše</t>
    </r>
    <r>
      <rPr>
        <sz val="11"/>
        <color theme="1"/>
        <rFont val="Calibri"/>
        <family val="2"/>
        <charset val="238"/>
        <scheme val="minor"/>
      </rPr>
      <t xml:space="preserve"> izboljševanje življenskega standarda </t>
    </r>
    <r>
      <rPr>
        <u/>
        <sz val="11"/>
        <color theme="1"/>
        <rFont val="Calibri"/>
        <family val="2"/>
        <charset val="238"/>
        <scheme val="minor"/>
      </rPr>
      <t>nižje izobraženih</t>
    </r>
  </si>
  <si>
    <t>K. Marx</t>
  </si>
  <si>
    <t xml:space="preserve"> - potrebno</t>
  </si>
  <si>
    <t xml:space="preserve"> - presežno</t>
  </si>
  <si>
    <t xml:space="preserve"> - razmerje decilnih razredov (9/1)</t>
  </si>
  <si>
    <t>("prag tveganja revščine = relativen Ne ABSOLUTNA revščina</t>
  </si>
  <si>
    <r>
      <rPr>
        <u/>
        <sz val="11"/>
        <color theme="1"/>
        <rFont val="Calibri"/>
        <family val="2"/>
        <charset val="238"/>
        <scheme val="minor"/>
      </rPr>
      <t>Tine Stanovnik</t>
    </r>
    <r>
      <rPr>
        <sz val="11"/>
        <color theme="1"/>
        <rFont val="Calibri"/>
        <family val="2"/>
        <charset val="238"/>
        <scheme val="minor"/>
      </rPr>
      <t xml:space="preserve"> - po 35 letih vodenja raziskav o dohodkovni neenakosti v Sloveniji + Češki</t>
    </r>
  </si>
  <si>
    <r>
      <t xml:space="preserve">Potrebno je upoštevati, da so </t>
    </r>
    <r>
      <rPr>
        <u/>
        <sz val="10"/>
        <color theme="1"/>
        <rFont val="Calibri"/>
        <family val="2"/>
        <charset val="238"/>
        <scheme val="minor"/>
      </rPr>
      <t>dejanski prejemki (neto plača)</t>
    </r>
    <r>
      <rPr>
        <sz val="10"/>
        <color theme="1"/>
        <rFont val="Calibri"/>
        <family val="2"/>
        <charset val="238"/>
        <scheme val="minor"/>
      </rPr>
      <t xml:space="preserve"> še bolj "stisnjeni" zaradi sistema izjemno progresivnega obdavčenja BOD</t>
    </r>
  </si>
  <si>
    <t>105 % MP = 828,61 EUR</t>
  </si>
  <si>
    <t xml:space="preserve"> - 60 % povprečne neto plače (PNP) pa predstavlja "prag tveganja revščine"</t>
  </si>
  <si>
    <t>(relativna revščina)</t>
  </si>
  <si>
    <r>
      <rPr>
        <u/>
        <sz val="11"/>
        <color theme="1"/>
        <rFont val="Calibri"/>
        <family val="2"/>
        <charset val="238"/>
        <scheme val="minor"/>
      </rPr>
      <t>stopnja</t>
    </r>
    <r>
      <rPr>
        <sz val="11"/>
        <color theme="1"/>
        <rFont val="Calibri"/>
        <family val="2"/>
        <charset val="238"/>
        <scheme val="minor"/>
      </rPr>
      <t xml:space="preserve"> tveganja revščine -</t>
    </r>
    <r>
      <rPr>
        <u/>
        <sz val="11"/>
        <color theme="1"/>
        <rFont val="Calibri"/>
        <family val="2"/>
        <charset val="238"/>
        <scheme val="minor"/>
      </rPr>
      <t xml:space="preserve"> delež</t>
    </r>
    <r>
      <rPr>
        <sz val="11"/>
        <color theme="1"/>
        <rFont val="Calibri"/>
        <family val="2"/>
        <charset val="238"/>
        <scheme val="minor"/>
      </rPr>
      <t xml:space="preserve"> ljudi z ekvivalentnim razpoložljivim dohodkom nižjim od </t>
    </r>
  </si>
  <si>
    <t>(povratni vpliv na rast pov. Plače)</t>
  </si>
  <si>
    <t>(enostavna, ponderirana)</t>
  </si>
  <si>
    <t>(mag. delo - N. Petkovšek - vpliv MP na nezap. Mladih)</t>
  </si>
  <si>
    <t>I. UVOD - splošno o plačah</t>
  </si>
  <si>
    <t xml:space="preserve">3. </t>
  </si>
  <si>
    <t>FUNKCIJE MINIMALNE PLAČE</t>
  </si>
  <si>
    <t>III. PRAVNA UREDITEV  MINIMALNE PLAČE</t>
  </si>
  <si>
    <t>ZGODOVINSKI PREGLED RAZVOJA MINIMALNE PLAČE</t>
  </si>
  <si>
    <t>MINIMALNA PLAČA - V ŠTEVILKAH - OD LETA 2008 DO 2018</t>
  </si>
  <si>
    <t xml:space="preserve"> - dinamika (gibanje) nominalnih vrednosti MP v RS od 2008 do 2018 - primerjava na povprečne plače (preglednica stran 10)</t>
  </si>
  <si>
    <t xml:space="preserve"> - dinamika (gibanje) nom vrednosti MP v RS od 2008 do 2018 - primerjava na  plače iz bilanc (preglednica stran 11)</t>
  </si>
  <si>
    <t xml:space="preserve"> - dinamika  nom vrednosti MP v RS od 2008 do 2018 - primerjava na  BDP/preb; mediano ERD (preglednica stran 12)</t>
  </si>
  <si>
    <t>POVZETEK UGOTOVITEV VEZANIH NA MERJENJE OZ. PRIMERJAVE MP DO LETA 2019</t>
  </si>
  <si>
    <t>SLIKA SOCIALNE/DOHODKOVNE  RAZSLOJENOSTI SLOVENSKE DRUŽBE</t>
  </si>
  <si>
    <t>IV.  EKONOMSKA TEORIJA O MINIMALNI PLAČI</t>
  </si>
  <si>
    <t>V. VPLIV MINIMALNE PLAČE NA GOSPODARSTVO IN ZAPOSLENOST DO KONCA LETA 2018</t>
  </si>
  <si>
    <t>POVZETEK UGOTOVITEV VEZANIH NA MP V RS DO KONCA LETA 2018</t>
  </si>
  <si>
    <t>OCENA MOŽNIH POSLEDIC  SPREMENJENE DEFINICIJE MP ZA DEJAVNOSTI SKEI</t>
  </si>
  <si>
    <t>NEPOSREDNE POSLEDICE SPREMENJENEGA ZAKONA O MP (2018) - ZA SKEI SLOVENIJE</t>
  </si>
  <si>
    <t>VI. MINIMALNA PLAČA - PO NOVEM (2019 DALJE)</t>
  </si>
  <si>
    <t>VII. MOŽNE TEME ZA RAZPRAVO</t>
  </si>
  <si>
    <t>VIII. INCIATIVA EU O MINIMALNI PLAČI</t>
  </si>
  <si>
    <t xml:space="preserve"> - Slovenija leta 2017 najnižja dohodkovna neenakost med državami EU</t>
  </si>
  <si>
    <t xml:space="preserve"> -delež dohodkov 20 % dohodkovno najbogatejših gospodinjstev je bil 3,4 krat višji od deleža</t>
  </si>
  <si>
    <t>dohodkov  20 % dohodkovno najrevnejših gospodinjstev</t>
  </si>
  <si>
    <t xml:space="preserve"> - v evropskem povprečju je bila ta vrzel 5,1</t>
  </si>
  <si>
    <t>(za primerjavo : Hravaška 5,0)</t>
  </si>
  <si>
    <r>
      <t>Neenakost porazdelitve ekvivalentnega</t>
    </r>
    <r>
      <rPr>
        <b/>
        <u/>
        <sz val="11"/>
        <color theme="1"/>
        <rFont val="Calibri"/>
        <family val="2"/>
        <charset val="238"/>
        <scheme val="minor"/>
      </rPr>
      <t xml:space="preserve"> razpoložljivega  dohodka</t>
    </r>
    <r>
      <rPr>
        <u/>
        <sz val="11"/>
        <color theme="1"/>
        <rFont val="Calibri"/>
        <family val="2"/>
        <charset val="238"/>
        <scheme val="minor"/>
      </rPr>
      <t>, razmerje kvintilnih razredov 80/20</t>
    </r>
  </si>
  <si>
    <t xml:space="preserve"> - ekvivalentni dohodek - izračunava število ekvivalentno odraslih po OECD-jevi lestvici (1,0; 0,5; 0,3)</t>
  </si>
  <si>
    <r>
      <rPr>
        <b/>
        <u/>
        <sz val="11"/>
        <color theme="1"/>
        <rFont val="Calibri"/>
        <family val="2"/>
        <charset val="238"/>
        <scheme val="minor"/>
      </rPr>
      <t>Mediana</t>
    </r>
    <r>
      <rPr>
        <u/>
        <sz val="11"/>
        <color theme="1"/>
        <rFont val="Calibri"/>
        <family val="2"/>
        <charset val="238"/>
        <scheme val="minor"/>
      </rPr>
      <t xml:space="preserve"> ekvivalentnega razpoložljivega dohodka (mediana ERD)</t>
    </r>
  </si>
  <si>
    <t xml:space="preserve"> - vrednost v R Sloveniji 2017 v EUR = 12.713 (EU = 16.909 EUR)</t>
  </si>
  <si>
    <t>v EU leta 2017 pa je glede na celotno mediaano višja 35,0 %</t>
  </si>
  <si>
    <t>izjemna "podcenjenost" terc.</t>
  </si>
  <si>
    <t xml:space="preserve"> - razlogi : </t>
  </si>
  <si>
    <t>UMAR, Poročilo o razvoju 2019</t>
  </si>
  <si>
    <t xml:space="preserve"> - izpostavljeno 345.000 prebivalcev (26.000 manj kot 2016)</t>
  </si>
  <si>
    <r>
      <rPr>
        <u/>
        <sz val="11"/>
        <color theme="1"/>
        <rFont val="Calibri"/>
        <family val="2"/>
        <charset val="238"/>
        <scheme val="minor"/>
      </rPr>
      <t>Stopnja tveganja socialne izključenosti</t>
    </r>
    <r>
      <rPr>
        <sz val="11"/>
        <color theme="1"/>
        <rFont val="Calibri"/>
        <family val="2"/>
        <charset val="238"/>
        <scheme val="minor"/>
      </rPr>
      <t xml:space="preserve"> - leta 2017 17,1 % (spet na predkrizni ravni) - </t>
    </r>
  </si>
  <si>
    <t xml:space="preserve"> - je sintezni kazalnik sestavljen iz 3 komponent : </t>
  </si>
  <si>
    <t xml:space="preserve"> - stopnje težke materialne prikrajšanosti</t>
  </si>
  <si>
    <t>Cilj Strategije EUR2020 = 320.000</t>
  </si>
  <si>
    <r>
      <t xml:space="preserve"> -</t>
    </r>
    <r>
      <rPr>
        <u/>
        <sz val="11"/>
        <color theme="1"/>
        <rFont val="Calibri"/>
        <family val="2"/>
        <charset val="238"/>
        <scheme val="minor"/>
      </rPr>
      <t xml:space="preserve"> stopnje tveganja revščine</t>
    </r>
    <r>
      <rPr>
        <sz val="11"/>
        <color theme="1"/>
        <rFont val="Calibri"/>
        <family val="2"/>
        <charset val="238"/>
        <scheme val="minor"/>
      </rPr>
      <t xml:space="preserve"> - 2017 = 13,3 % (pod pragom revščine živelo 268.000 ljudi</t>
    </r>
  </si>
  <si>
    <t xml:space="preserve"> - 60 % mediane ERD iz leta 2016 - znesek je znašal 636 EUR</t>
  </si>
  <si>
    <t xml:space="preserve"> - delež oseb v gospod. Z nizko delovno intenzivnostjo (manj kot 20 % del potenc. G.)</t>
  </si>
  <si>
    <t>S K E I     SLOVENIJE</t>
  </si>
  <si>
    <r>
      <t xml:space="preserve"> - </t>
    </r>
    <r>
      <rPr>
        <u/>
        <sz val="11"/>
        <color theme="1"/>
        <rFont val="Calibri"/>
        <family val="2"/>
        <charset val="238"/>
        <scheme val="minor"/>
      </rPr>
      <t>razpoložljiv dohodeek</t>
    </r>
    <r>
      <rPr>
        <sz val="11"/>
        <color theme="1"/>
        <rFont val="Calibri"/>
        <family val="2"/>
        <charset val="238"/>
        <scheme val="minor"/>
      </rPr>
      <t xml:space="preserve"> sestavljajo : dohodki Iz zaposlitve, iz kapitala, socialni transferji ter pokojnine</t>
    </r>
  </si>
  <si>
    <r>
      <t xml:space="preserve"> - mediana ERD prebivalcev Slovenije s </t>
    </r>
    <r>
      <rPr>
        <u/>
        <sz val="11"/>
        <color theme="1"/>
        <rFont val="Calibri"/>
        <family val="2"/>
        <charset val="238"/>
        <scheme val="minor"/>
      </rPr>
      <t>tercialno</t>
    </r>
    <r>
      <rPr>
        <sz val="11"/>
        <color theme="1"/>
        <rFont val="Calibri"/>
        <family val="2"/>
        <charset val="238"/>
        <scheme val="minor"/>
      </rPr>
      <t xml:space="preserve"> izobr se vseskozi</t>
    </r>
    <r>
      <rPr>
        <u/>
        <sz val="11"/>
        <color theme="1"/>
        <rFont val="Calibri"/>
        <family val="2"/>
        <charset val="238"/>
        <scheme val="minor"/>
      </rPr>
      <t xml:space="preserve"> niža</t>
    </r>
    <r>
      <rPr>
        <sz val="11"/>
        <color theme="1"/>
        <rFont val="Calibri"/>
        <family val="2"/>
        <charset val="238"/>
        <scheme val="minor"/>
      </rPr>
      <t>; leta 2017 višja leše za7,5 %</t>
    </r>
  </si>
  <si>
    <t xml:space="preserve"> = 5,1 %</t>
  </si>
  <si>
    <t>na 6,2 %</t>
  </si>
  <si>
    <t xml:space="preserve"> - MP je  2008 predstavljala 36,6  % delež v BDP; leta 2014 se je delež povečal na 51,9  %; v letu 2018 pa 45,8 %</t>
  </si>
  <si>
    <t xml:space="preserve"> - MP je  2008 predstavljala 30,2 % delež v BDP SKM; leta 2013 se je  povečal na 45,8 %; v letu 2018 pa 37,5 %</t>
  </si>
  <si>
    <t>LITERATURA/VIRI :</t>
  </si>
  <si>
    <t>UMAR, Jesenska napoved gospodarskih gibanj (2013; 2019)</t>
  </si>
  <si>
    <t xml:space="preserve">6. </t>
  </si>
  <si>
    <t>SURS - Statistika minimalnih plač,  druge raziskave</t>
  </si>
  <si>
    <t>POJE, A. (2009); Minimalna plača in njen vpliv na zaposlovanje v RS; magistrsko delo</t>
  </si>
  <si>
    <t>PETKOVŠEK, N. (2015); Vpliv mimimalne plače na nezaposlenost med mladimi v Sloveniji; magistrsko delo</t>
  </si>
  <si>
    <t>LAPORŠČEK, S. (2014); Učinki minimalne plačev Sloveniji : Empirična analiza na mikropodatkih; doktorska disertacija</t>
  </si>
  <si>
    <t>EUROSTAT : statistika minimalnih plač; drugo</t>
  </si>
  <si>
    <t>INTIHAR, S. : Prag tveganja revščine - Powerpoint</t>
  </si>
  <si>
    <t>AJPES: FI-PO;  baza podatkov - poslovanje GD</t>
  </si>
  <si>
    <t xml:space="preserve">PRIMER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</si>
</sst>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dd\.mm\.yy"/>
  </numFmts>
  <fonts count="3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07A"/>
        <bgColor rgb="FFFFA07A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4">
    <xf numFmtId="0" fontId="0" fillId="0" borderId="0" xfId="0"/>
    <xf numFmtId="0" fontId="5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2" fillId="0" borderId="0" xfId="0" applyFont="1" applyBorder="1"/>
    <xf numFmtId="0" fontId="0" fillId="0" borderId="10" xfId="0" applyBorder="1"/>
    <xf numFmtId="0" fontId="0" fillId="0" borderId="11" xfId="0" applyBorder="1"/>
    <xf numFmtId="0" fontId="8" fillId="0" borderId="6" xfId="0" applyFont="1" applyBorder="1"/>
    <xf numFmtId="0" fontId="3" fillId="0" borderId="9" xfId="0" applyFont="1" applyBorder="1"/>
    <xf numFmtId="0" fontId="0" fillId="0" borderId="0" xfId="0" applyFont="1"/>
    <xf numFmtId="0" fontId="8" fillId="0" borderId="0" xfId="0" applyFont="1" applyBorder="1"/>
    <xf numFmtId="0" fontId="2" fillId="0" borderId="9" xfId="0" applyFont="1" applyBorder="1"/>
    <xf numFmtId="0" fontId="0" fillId="0" borderId="11" xfId="0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11" xfId="0" applyFont="1" applyBorder="1"/>
    <xf numFmtId="0" fontId="3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0" fillId="0" borderId="5" xfId="0" applyBorder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vertical="center"/>
    </xf>
    <xf numFmtId="0" fontId="3" fillId="0" borderId="12" xfId="0" applyFont="1" applyBorder="1"/>
    <xf numFmtId="0" fontId="3" fillId="0" borderId="10" xfId="0" applyFont="1" applyBorder="1"/>
    <xf numFmtId="0" fontId="4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9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2" fontId="6" fillId="0" borderId="0" xfId="0" applyNumberFormat="1" applyFont="1"/>
    <xf numFmtId="164" fontId="6" fillId="0" borderId="0" xfId="0" applyNumberFormat="1" applyFont="1"/>
    <xf numFmtId="0" fontId="0" fillId="0" borderId="0" xfId="0" applyFont="1" applyAlignment="1"/>
    <xf numFmtId="4" fontId="0" fillId="0" borderId="0" xfId="0" applyNumberFormat="1" applyFont="1" applyAlignment="1"/>
    <xf numFmtId="4" fontId="0" fillId="0" borderId="0" xfId="0" applyNumberFormat="1" applyFont="1"/>
    <xf numFmtId="164" fontId="13" fillId="0" borderId="0" xfId="0" applyNumberFormat="1" applyFont="1" applyAlignment="1"/>
    <xf numFmtId="0" fontId="5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164" fontId="13" fillId="2" borderId="4" xfId="0" applyNumberFormat="1" applyFont="1" applyFill="1" applyBorder="1" applyAlignment="1"/>
    <xf numFmtId="164" fontId="14" fillId="2" borderId="4" xfId="0" applyNumberFormat="1" applyFont="1" applyFill="1" applyBorder="1" applyAlignment="1"/>
    <xf numFmtId="4" fontId="0" fillId="2" borderId="4" xfId="0" applyNumberFormat="1" applyFont="1" applyFill="1" applyBorder="1" applyAlignment="1"/>
    <xf numFmtId="4" fontId="0" fillId="2" borderId="4" xfId="0" applyNumberFormat="1" applyFont="1" applyFill="1" applyBorder="1"/>
    <xf numFmtId="164" fontId="6" fillId="0" borderId="4" xfId="0" applyNumberFormat="1" applyFont="1" applyBorder="1"/>
    <xf numFmtId="164" fontId="14" fillId="0" borderId="4" xfId="0" applyNumberFormat="1" applyFont="1" applyBorder="1"/>
    <xf numFmtId="164" fontId="13" fillId="0" borderId="4" xfId="0" applyNumberFormat="1" applyFont="1" applyBorder="1"/>
    <xf numFmtId="164" fontId="14" fillId="2" borderId="4" xfId="0" applyNumberFormat="1" applyFont="1" applyFill="1" applyBorder="1"/>
    <xf numFmtId="164" fontId="13" fillId="2" borderId="4" xfId="0" applyNumberFormat="1" applyFont="1" applyFill="1" applyBorder="1"/>
    <xf numFmtId="164" fontId="0" fillId="2" borderId="4" xfId="0" applyNumberFormat="1" applyFont="1" applyFill="1" applyBorder="1"/>
    <xf numFmtId="164" fontId="5" fillId="0" borderId="4" xfId="0" applyNumberFormat="1" applyFont="1" applyBorder="1"/>
    <xf numFmtId="3" fontId="0" fillId="2" borderId="4" xfId="0" applyNumberFormat="1" applyFont="1" applyFill="1" applyBorder="1"/>
    <xf numFmtId="3" fontId="5" fillId="0" borderId="4" xfId="0" applyNumberFormat="1" applyFont="1" applyBorder="1"/>
    <xf numFmtId="164" fontId="0" fillId="0" borderId="4" xfId="0" applyNumberFormat="1" applyFont="1" applyBorder="1"/>
    <xf numFmtId="0" fontId="0" fillId="0" borderId="4" xfId="0" applyFont="1" applyBorder="1"/>
    <xf numFmtId="3" fontId="0" fillId="0" borderId="4" xfId="0" applyNumberFormat="1" applyFont="1" applyBorder="1"/>
    <xf numFmtId="4" fontId="0" fillId="0" borderId="4" xfId="0" applyNumberFormat="1" applyFont="1" applyBorder="1"/>
    <xf numFmtId="4" fontId="0" fillId="2" borderId="21" xfId="0" applyNumberFormat="1" applyFont="1" applyFill="1" applyBorder="1"/>
    <xf numFmtId="164" fontId="6" fillId="0" borderId="21" xfId="0" applyNumberFormat="1" applyFont="1" applyBorder="1"/>
    <xf numFmtId="4" fontId="0" fillId="2" borderId="21" xfId="0" applyNumberFormat="1" applyFont="1" applyFill="1" applyBorder="1" applyAlignment="1"/>
    <xf numFmtId="0" fontId="0" fillId="0" borderId="21" xfId="0" applyFont="1" applyBorder="1"/>
    <xf numFmtId="0" fontId="5" fillId="0" borderId="23" xfId="0" applyFont="1" applyBorder="1"/>
    <xf numFmtId="164" fontId="6" fillId="0" borderId="23" xfId="0" applyNumberFormat="1" applyFont="1" applyBorder="1"/>
    <xf numFmtId="164" fontId="14" fillId="0" borderId="23" xfId="0" applyNumberFormat="1" applyFont="1" applyBorder="1"/>
    <xf numFmtId="164" fontId="13" fillId="0" borderId="23" xfId="0" applyNumberFormat="1" applyFont="1" applyBorder="1"/>
    <xf numFmtId="164" fontId="6" fillId="0" borderId="24" xfId="0" applyNumberFormat="1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15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5" fillId="2" borderId="4" xfId="0" applyFont="1" applyFill="1" applyBorder="1"/>
    <xf numFmtId="164" fontId="16" fillId="2" borderId="4" xfId="0" applyNumberFormat="1" applyFont="1" applyFill="1" applyBorder="1"/>
    <xf numFmtId="164" fontId="18" fillId="2" borderId="4" xfId="0" applyNumberFormat="1" applyFont="1" applyFill="1" applyBorder="1"/>
    <xf numFmtId="0" fontId="5" fillId="0" borderId="16" xfId="0" applyFont="1" applyBorder="1"/>
    <xf numFmtId="164" fontId="6" fillId="0" borderId="29" xfId="0" applyNumberFormat="1" applyFont="1" applyBorder="1"/>
    <xf numFmtId="3" fontId="0" fillId="0" borderId="26" xfId="0" applyNumberFormat="1" applyFont="1" applyBorder="1"/>
    <xf numFmtId="0" fontId="15" fillId="2" borderId="31" xfId="0" applyFont="1" applyFill="1" applyBorder="1"/>
    <xf numFmtId="164" fontId="6" fillId="0" borderId="33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18" xfId="0" applyFont="1" applyBorder="1"/>
    <xf numFmtId="0" fontId="11" fillId="0" borderId="6" xfId="0" applyFont="1" applyBorder="1" applyAlignment="1">
      <alignment horizontal="right"/>
    </xf>
    <xf numFmtId="0" fontId="15" fillId="0" borderId="23" xfId="0" applyFont="1" applyBorder="1"/>
    <xf numFmtId="0" fontId="5" fillId="0" borderId="10" xfId="0" applyFont="1" applyBorder="1"/>
    <xf numFmtId="0" fontId="5" fillId="0" borderId="11" xfId="0" applyFont="1" applyBorder="1"/>
    <xf numFmtId="164" fontId="13" fillId="0" borderId="11" xfId="0" applyNumberFormat="1" applyFont="1" applyBorder="1"/>
    <xf numFmtId="0" fontId="16" fillId="0" borderId="33" xfId="0" applyFont="1" applyBorder="1" applyAlignment="1">
      <alignment horizontal="center"/>
    </xf>
    <xf numFmtId="0" fontId="11" fillId="2" borderId="13" xfId="0" applyFont="1" applyFill="1" applyBorder="1"/>
    <xf numFmtId="2" fontId="18" fillId="0" borderId="13" xfId="0" applyNumberFormat="1" applyFont="1" applyBorder="1"/>
    <xf numFmtId="164" fontId="17" fillId="0" borderId="13" xfId="0" applyNumberFormat="1" applyFont="1" applyBorder="1"/>
    <xf numFmtId="164" fontId="17" fillId="0" borderId="5" xfId="0" applyNumberFormat="1" applyFont="1" applyBorder="1"/>
    <xf numFmtId="164" fontId="17" fillId="2" borderId="35" xfId="0" applyNumberFormat="1" applyFont="1" applyFill="1" applyBorder="1"/>
    <xf numFmtId="0" fontId="11" fillId="0" borderId="10" xfId="0" applyFont="1" applyBorder="1"/>
    <xf numFmtId="0" fontId="11" fillId="0" borderId="13" xfId="0" applyFont="1" applyBorder="1"/>
    <xf numFmtId="164" fontId="17" fillId="0" borderId="33" xfId="0" applyNumberFormat="1" applyFont="1" applyBorder="1"/>
    <xf numFmtId="0" fontId="16" fillId="0" borderId="37" xfId="0" applyFont="1" applyBorder="1" applyAlignment="1">
      <alignment horizontal="center"/>
    </xf>
    <xf numFmtId="0" fontId="5" fillId="0" borderId="12" xfId="0" applyFont="1" applyBorder="1"/>
    <xf numFmtId="164" fontId="14" fillId="2" borderId="15" xfId="0" applyNumberFormat="1" applyFont="1" applyFill="1" applyBorder="1" applyAlignment="1"/>
    <xf numFmtId="164" fontId="14" fillId="0" borderId="15" xfId="0" applyNumberFormat="1" applyFont="1" applyBorder="1"/>
    <xf numFmtId="164" fontId="14" fillId="2" borderId="15" xfId="0" applyNumberFormat="1" applyFont="1" applyFill="1" applyBorder="1"/>
    <xf numFmtId="164" fontId="14" fillId="0" borderId="7" xfId="0" applyNumberFormat="1" applyFont="1" applyBorder="1"/>
    <xf numFmtId="164" fontId="16" fillId="2" borderId="38" xfId="0" applyNumberFormat="1" applyFont="1" applyFill="1" applyBorder="1"/>
    <xf numFmtId="164" fontId="14" fillId="0" borderId="12" xfId="0" applyNumberFormat="1" applyFont="1" applyBorder="1"/>
    <xf numFmtId="164" fontId="14" fillId="0" borderId="37" xfId="0" applyNumberFormat="1" applyFont="1" applyBorder="1"/>
    <xf numFmtId="0" fontId="16" fillId="0" borderId="22" xfId="0" applyFont="1" applyBorder="1" applyAlignment="1">
      <alignment horizontal="center"/>
    </xf>
    <xf numFmtId="165" fontId="14" fillId="2" borderId="20" xfId="0" applyNumberFormat="1" applyFont="1" applyFill="1" applyBorder="1" applyAlignment="1"/>
    <xf numFmtId="165" fontId="14" fillId="0" borderId="20" xfId="0" applyNumberFormat="1" applyFont="1" applyBorder="1"/>
    <xf numFmtId="2" fontId="13" fillId="0" borderId="21" xfId="0" applyNumberFormat="1" applyFont="1" applyBorder="1"/>
    <xf numFmtId="165" fontId="14" fillId="2" borderId="20" xfId="0" applyNumberFormat="1" applyFont="1" applyFill="1" applyBorder="1"/>
    <xf numFmtId="165" fontId="14" fillId="0" borderId="28" xfId="0" applyNumberFormat="1" applyFont="1" applyBorder="1"/>
    <xf numFmtId="165" fontId="16" fillId="2" borderId="30" xfId="0" applyNumberFormat="1" applyFont="1" applyFill="1" applyBorder="1"/>
    <xf numFmtId="164" fontId="17" fillId="2" borderId="32" xfId="0" applyNumberFormat="1" applyFont="1" applyFill="1" applyBorder="1"/>
    <xf numFmtId="165" fontId="14" fillId="0" borderId="25" xfId="0" applyNumberFormat="1" applyFont="1" applyBorder="1"/>
    <xf numFmtId="4" fontId="0" fillId="0" borderId="27" xfId="0" applyNumberFormat="1" applyFont="1" applyBorder="1"/>
    <xf numFmtId="165" fontId="14" fillId="0" borderId="22" xfId="0" applyNumberFormat="1" applyFont="1" applyBorder="1"/>
    <xf numFmtId="4" fontId="0" fillId="2" borderId="13" xfId="0" applyNumberFormat="1" applyFont="1" applyFill="1" applyBorder="1" applyAlignment="1"/>
    <xf numFmtId="2" fontId="13" fillId="0" borderId="13" xfId="0" applyNumberFormat="1" applyFont="1" applyBorder="1"/>
    <xf numFmtId="4" fontId="0" fillId="2" borderId="13" xfId="0" applyNumberFormat="1" applyFont="1" applyFill="1" applyBorder="1"/>
    <xf numFmtId="164" fontId="6" fillId="0" borderId="13" xfId="0" applyNumberFormat="1" applyFont="1" applyBorder="1"/>
    <xf numFmtId="164" fontId="6" fillId="0" borderId="5" xfId="0" applyNumberFormat="1" applyFont="1" applyBorder="1"/>
    <xf numFmtId="4" fontId="0" fillId="0" borderId="10" xfId="0" applyNumberFormat="1" applyFont="1" applyBorder="1"/>
    <xf numFmtId="0" fontId="0" fillId="0" borderId="13" xfId="0" applyFont="1" applyBorder="1"/>
    <xf numFmtId="164" fontId="13" fillId="2" borderId="15" xfId="0" applyNumberFormat="1" applyFont="1" applyFill="1" applyBorder="1" applyAlignment="1"/>
    <xf numFmtId="164" fontId="13" fillId="0" borderId="15" xfId="0" applyNumberFormat="1" applyFont="1" applyBorder="1"/>
    <xf numFmtId="164" fontId="13" fillId="2" borderId="15" xfId="0" applyNumberFormat="1" applyFont="1" applyFill="1" applyBorder="1"/>
    <xf numFmtId="164" fontId="13" fillId="0" borderId="7" xfId="0" applyNumberFormat="1" applyFont="1" applyBorder="1"/>
    <xf numFmtId="164" fontId="18" fillId="2" borderId="38" xfId="0" applyNumberFormat="1" applyFont="1" applyFill="1" applyBorder="1"/>
    <xf numFmtId="164" fontId="13" fillId="0" borderId="12" xfId="0" applyNumberFormat="1" applyFont="1" applyBorder="1"/>
    <xf numFmtId="164" fontId="13" fillId="0" borderId="37" xfId="0" applyNumberFormat="1" applyFont="1" applyBorder="1"/>
    <xf numFmtId="165" fontId="13" fillId="2" borderId="20" xfId="0" applyNumberFormat="1" applyFont="1" applyFill="1" applyBorder="1" applyAlignment="1"/>
    <xf numFmtId="165" fontId="13" fillId="0" borderId="20" xfId="0" applyNumberFormat="1" applyFont="1" applyBorder="1"/>
    <xf numFmtId="165" fontId="13" fillId="2" borderId="20" xfId="0" applyNumberFormat="1" applyFont="1" applyFill="1" applyBorder="1"/>
    <xf numFmtId="165" fontId="13" fillId="0" borderId="28" xfId="0" applyNumberFormat="1" applyFont="1" applyBorder="1"/>
    <xf numFmtId="165" fontId="18" fillId="2" borderId="30" xfId="0" applyNumberFormat="1" applyFont="1" applyFill="1" applyBorder="1"/>
    <xf numFmtId="165" fontId="13" fillId="0" borderId="25" xfId="0" applyNumberFormat="1" applyFont="1" applyBorder="1"/>
    <xf numFmtId="165" fontId="13" fillId="0" borderId="22" xfId="0" applyNumberFormat="1" applyFont="1" applyBorder="1"/>
    <xf numFmtId="0" fontId="0" fillId="0" borderId="10" xfId="0" applyFont="1" applyBorder="1"/>
    <xf numFmtId="0" fontId="0" fillId="0" borderId="26" xfId="0" applyBorder="1" applyAlignment="1">
      <alignment horizontal="center"/>
    </xf>
    <xf numFmtId="0" fontId="0" fillId="0" borderId="25" xfId="0" applyBorder="1"/>
    <xf numFmtId="164" fontId="13" fillId="2" borderId="20" xfId="0" applyNumberFormat="1" applyFont="1" applyFill="1" applyBorder="1"/>
    <xf numFmtId="164" fontId="13" fillId="0" borderId="20" xfId="0" applyNumberFormat="1" applyFont="1" applyBorder="1"/>
    <xf numFmtId="164" fontId="6" fillId="0" borderId="20" xfId="0" applyNumberFormat="1" applyFont="1" applyBorder="1"/>
    <xf numFmtId="164" fontId="6" fillId="0" borderId="28" xfId="0" applyNumberFormat="1" applyFont="1" applyBorder="1"/>
    <xf numFmtId="164" fontId="18" fillId="2" borderId="30" xfId="0" applyNumberFormat="1" applyFont="1" applyFill="1" applyBorder="1"/>
    <xf numFmtId="164" fontId="13" fillId="0" borderId="25" xfId="0" applyNumberFormat="1" applyFont="1" applyBorder="1"/>
    <xf numFmtId="164" fontId="13" fillId="0" borderId="22" xfId="0" applyNumberFormat="1" applyFont="1" applyBorder="1"/>
    <xf numFmtId="0" fontId="0" fillId="2" borderId="15" xfId="0" applyFont="1" applyFill="1" applyBorder="1"/>
    <xf numFmtId="0" fontId="5" fillId="0" borderId="15" xfId="0" applyFont="1" applyBorder="1"/>
    <xf numFmtId="0" fontId="5" fillId="0" borderId="7" xfId="0" applyFont="1" applyBorder="1"/>
    <xf numFmtId="0" fontId="16" fillId="2" borderId="38" xfId="0" applyNumberFormat="1" applyFont="1" applyFill="1" applyBorder="1" applyAlignment="1"/>
    <xf numFmtId="0" fontId="0" fillId="0" borderId="12" xfId="0" applyFont="1" applyBorder="1"/>
    <xf numFmtId="0" fontId="0" fillId="0" borderId="15" xfId="0" applyFont="1" applyBorder="1"/>
    <xf numFmtId="0" fontId="5" fillId="0" borderId="37" xfId="0" applyFont="1" applyBorder="1"/>
    <xf numFmtId="0" fontId="19" fillId="0" borderId="20" xfId="0" applyFont="1" applyBorder="1"/>
    <xf numFmtId="0" fontId="19" fillId="0" borderId="28" xfId="0" applyFont="1" applyBorder="1"/>
    <xf numFmtId="0" fontId="19" fillId="3" borderId="30" xfId="0" applyFont="1" applyFill="1" applyBorder="1"/>
    <xf numFmtId="0" fontId="19" fillId="0" borderId="25" xfId="0" applyFont="1" applyBorder="1"/>
    <xf numFmtId="0" fontId="19" fillId="0" borderId="17" xfId="0" applyFont="1" applyBorder="1"/>
    <xf numFmtId="2" fontId="13" fillId="2" borderId="4" xfId="0" applyNumberFormat="1" applyFont="1" applyFill="1" applyBorder="1" applyAlignment="1"/>
    <xf numFmtId="2" fontId="6" fillId="0" borderId="4" xfId="0" applyNumberFormat="1" applyFont="1" applyBorder="1"/>
    <xf numFmtId="2" fontId="0" fillId="2" borderId="4" xfId="0" applyNumberFormat="1" applyFont="1" applyFill="1" applyBorder="1"/>
    <xf numFmtId="2" fontId="0" fillId="0" borderId="4" xfId="0" applyNumberFormat="1" applyFont="1" applyBorder="1"/>
    <xf numFmtId="0" fontId="15" fillId="0" borderId="33" xfId="0" applyFont="1" applyBorder="1" applyAlignment="1">
      <alignment horizontal="center"/>
    </xf>
    <xf numFmtId="0" fontId="5" fillId="0" borderId="34" xfId="0" applyFont="1" applyBorder="1"/>
    <xf numFmtId="164" fontId="12" fillId="2" borderId="4" xfId="0" applyNumberFormat="1" applyFont="1" applyFill="1" applyBorder="1"/>
    <xf numFmtId="2" fontId="12" fillId="2" borderId="4" xfId="0" applyNumberFormat="1" applyFont="1" applyFill="1" applyBorder="1"/>
    <xf numFmtId="164" fontId="12" fillId="2" borderId="13" xfId="0" applyNumberFormat="1" applyFont="1" applyFill="1" applyBorder="1"/>
    <xf numFmtId="3" fontId="0" fillId="2" borderId="21" xfId="0" applyNumberFormat="1" applyFont="1" applyFill="1" applyBorder="1" applyAlignment="1"/>
    <xf numFmtId="3" fontId="0" fillId="2" borderId="21" xfId="0" applyNumberFormat="1" applyFont="1" applyFill="1" applyBorder="1"/>
    <xf numFmtId="3" fontId="0" fillId="2" borderId="13" xfId="0" applyNumberFormat="1" applyFont="1" applyFill="1" applyBorder="1" applyAlignment="1"/>
    <xf numFmtId="3" fontId="0" fillId="2" borderId="13" xfId="0" applyNumberFormat="1" applyFont="1" applyFill="1" applyBorder="1"/>
    <xf numFmtId="3" fontId="0" fillId="2" borderId="20" xfId="0" applyNumberFormat="1" applyFont="1" applyFill="1" applyBorder="1" applyAlignment="1"/>
    <xf numFmtId="3" fontId="0" fillId="0" borderId="20" xfId="0" applyNumberFormat="1" applyFont="1" applyBorder="1"/>
    <xf numFmtId="3" fontId="0" fillId="2" borderId="20" xfId="0" applyNumberFormat="1" applyFont="1" applyFill="1" applyBorder="1"/>
    <xf numFmtId="3" fontId="0" fillId="0" borderId="28" xfId="0" applyNumberFormat="1" applyFont="1" applyBorder="1"/>
    <xf numFmtId="3" fontId="11" fillId="2" borderId="30" xfId="0" applyNumberFormat="1" applyFont="1" applyFill="1" applyBorder="1"/>
    <xf numFmtId="3" fontId="0" fillId="0" borderId="25" xfId="0" applyNumberFormat="1" applyFont="1" applyBorder="1"/>
    <xf numFmtId="0" fontId="15" fillId="0" borderId="15" xfId="0" applyFont="1" applyBorder="1"/>
    <xf numFmtId="0" fontId="15" fillId="0" borderId="37" xfId="0" applyFont="1" applyBorder="1"/>
    <xf numFmtId="0" fontId="20" fillId="0" borderId="0" xfId="0" applyFont="1"/>
    <xf numFmtId="3" fontId="0" fillId="0" borderId="13" xfId="0" applyNumberFormat="1" applyFont="1" applyBorder="1"/>
    <xf numFmtId="164" fontId="13" fillId="0" borderId="33" xfId="0" applyNumberFormat="1" applyFont="1" applyBorder="1"/>
    <xf numFmtId="0" fontId="21" fillId="0" borderId="3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/>
    <xf numFmtId="3" fontId="5" fillId="2" borderId="20" xfId="0" applyNumberFormat="1" applyFont="1" applyFill="1" applyBorder="1"/>
    <xf numFmtId="3" fontId="6" fillId="0" borderId="20" xfId="0" applyNumberFormat="1" applyFont="1" applyBorder="1"/>
    <xf numFmtId="3" fontId="5" fillId="0" borderId="20" xfId="0" applyNumberFormat="1" applyFont="1" applyBorder="1"/>
    <xf numFmtId="4" fontId="15" fillId="2" borderId="20" xfId="0" applyNumberFormat="1" applyFont="1" applyFill="1" applyBorder="1"/>
    <xf numFmtId="0" fontId="5" fillId="0" borderId="20" xfId="0" applyFont="1" applyBorder="1"/>
    <xf numFmtId="0" fontId="5" fillId="0" borderId="8" xfId="0" applyFont="1" applyBorder="1"/>
    <xf numFmtId="0" fontId="5" fillId="0" borderId="0" xfId="0" applyFont="1" applyBorder="1"/>
    <xf numFmtId="0" fontId="16" fillId="0" borderId="24" xfId="0" applyFont="1" applyBorder="1"/>
    <xf numFmtId="0" fontId="0" fillId="0" borderId="26" xfId="0" applyBorder="1"/>
    <xf numFmtId="0" fontId="0" fillId="2" borderId="21" xfId="0" applyFont="1" applyFill="1" applyBorder="1"/>
    <xf numFmtId="4" fontId="0" fillId="2" borderId="4" xfId="0" applyNumberFormat="1" applyFill="1" applyBorder="1"/>
    <xf numFmtId="0" fontId="5" fillId="0" borderId="21" xfId="0" applyFont="1" applyBorder="1"/>
    <xf numFmtId="4" fontId="14" fillId="0" borderId="4" xfId="0" applyNumberFormat="1" applyFont="1" applyBorder="1"/>
    <xf numFmtId="164" fontId="0" fillId="2" borderId="21" xfId="0" applyNumberFormat="1" applyFont="1" applyFill="1" applyBorder="1"/>
    <xf numFmtId="164" fontId="5" fillId="0" borderId="21" xfId="0" applyNumberFormat="1" applyFont="1" applyBorder="1"/>
    <xf numFmtId="164" fontId="5" fillId="0" borderId="29" xfId="0" applyNumberFormat="1" applyFont="1" applyBorder="1"/>
    <xf numFmtId="164" fontId="6" fillId="0" borderId="16" xfId="0" applyNumberFormat="1" applyFont="1" applyBorder="1"/>
    <xf numFmtId="10" fontId="15" fillId="2" borderId="32" xfId="0" applyNumberFormat="1" applyFont="1" applyFill="1" applyBorder="1" applyAlignment="1"/>
    <xf numFmtId="4" fontId="15" fillId="2" borderId="31" xfId="0" applyNumberFormat="1" applyFont="1" applyFill="1" applyBorder="1"/>
    <xf numFmtId="164" fontId="0" fillId="0" borderId="27" xfId="0" applyNumberFormat="1" applyFont="1" applyBorder="1"/>
    <xf numFmtId="4" fontId="0" fillId="0" borderId="26" xfId="0" applyNumberFormat="1" applyBorder="1"/>
    <xf numFmtId="4" fontId="0" fillId="0" borderId="4" xfId="0" applyNumberFormat="1" applyBorder="1"/>
    <xf numFmtId="0" fontId="5" fillId="0" borderId="24" xfId="0" applyFont="1" applyBorder="1"/>
    <xf numFmtId="4" fontId="0" fillId="0" borderId="23" xfId="0" applyNumberFormat="1" applyBorder="1"/>
    <xf numFmtId="3" fontId="0" fillId="0" borderId="0" xfId="0" applyNumberFormat="1" applyBorder="1"/>
    <xf numFmtId="164" fontId="13" fillId="0" borderId="17" xfId="0" applyNumberFormat="1" applyFont="1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9" xfId="0" applyFont="1" applyBorder="1"/>
    <xf numFmtId="0" fontId="1" fillId="0" borderId="1" xfId="0" applyFont="1" applyBorder="1"/>
    <xf numFmtId="0" fontId="1" fillId="0" borderId="2" xfId="0" applyFont="1" applyBorder="1"/>
    <xf numFmtId="0" fontId="11" fillId="0" borderId="3" xfId="0" applyFont="1" applyBorder="1"/>
    <xf numFmtId="0" fontId="2" fillId="0" borderId="4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15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/>
    <xf numFmtId="0" fontId="19" fillId="3" borderId="39" xfId="0" applyFont="1" applyFill="1" applyBorder="1"/>
    <xf numFmtId="0" fontId="0" fillId="0" borderId="4" xfId="0" applyBorder="1"/>
    <xf numFmtId="0" fontId="0" fillId="0" borderId="31" xfId="0" applyBorder="1"/>
    <xf numFmtId="0" fontId="1" fillId="0" borderId="3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0" fillId="0" borderId="13" xfId="0" applyNumberFormat="1" applyBorder="1" applyAlignment="1"/>
    <xf numFmtId="4" fontId="0" fillId="0" borderId="15" xfId="0" applyNumberFormat="1" applyBorder="1" applyAlignment="1"/>
    <xf numFmtId="0" fontId="1" fillId="0" borderId="8" xfId="0" applyFont="1" applyBorder="1" applyAlignment="1"/>
    <xf numFmtId="4" fontId="5" fillId="0" borderId="4" xfId="0" applyNumberFormat="1" applyFont="1" applyBorder="1"/>
    <xf numFmtId="0" fontId="5" fillId="5" borderId="4" xfId="0" applyFont="1" applyFill="1" applyBorder="1"/>
    <xf numFmtId="0" fontId="5" fillId="0" borderId="20" xfId="0" applyFont="1" applyBorder="1" applyAlignment="1">
      <alignment horizontal="center"/>
    </xf>
    <xf numFmtId="4" fontId="5" fillId="0" borderId="23" xfId="0" applyNumberFormat="1" applyFont="1" applyBorder="1"/>
    <xf numFmtId="0" fontId="15" fillId="0" borderId="1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" fontId="5" fillId="0" borderId="0" xfId="0" applyNumberFormat="1" applyFont="1" applyBorder="1"/>
    <xf numFmtId="0" fontId="14" fillId="0" borderId="0" xfId="0" applyFont="1" applyBorder="1"/>
    <xf numFmtId="0" fontId="14" fillId="0" borderId="9" xfId="0" applyFont="1" applyBorder="1"/>
    <xf numFmtId="0" fontId="14" fillId="0" borderId="0" xfId="0" applyFont="1" applyBorder="1" applyAlignment="1">
      <alignment horizontal="center"/>
    </xf>
    <xf numFmtId="2" fontId="5" fillId="0" borderId="21" xfId="0" applyNumberFormat="1" applyFont="1" applyBorder="1"/>
    <xf numFmtId="0" fontId="5" fillId="0" borderId="0" xfId="0" applyFont="1" applyFill="1" applyBorder="1" applyAlignment="1">
      <alignment horizontal="left"/>
    </xf>
    <xf numFmtId="0" fontId="5" fillId="0" borderId="9" xfId="0" applyFont="1" applyBorder="1"/>
    <xf numFmtId="0" fontId="1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10" fontId="0" fillId="0" borderId="0" xfId="0" applyNumberFormat="1" applyBorder="1"/>
    <xf numFmtId="0" fontId="0" fillId="0" borderId="0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166" fontId="26" fillId="0" borderId="0" xfId="0" applyNumberFormat="1" applyFont="1"/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9" fillId="6" borderId="53" xfId="0" applyFont="1" applyFill="1" applyBorder="1" applyAlignment="1">
      <alignment horizontal="center"/>
    </xf>
    <xf numFmtId="0" fontId="29" fillId="6" borderId="54" xfId="0" applyFont="1" applyFill="1" applyBorder="1" applyAlignment="1">
      <alignment horizontal="center"/>
    </xf>
    <xf numFmtId="0" fontId="29" fillId="6" borderId="55" xfId="0" applyFont="1" applyFill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30" fillId="7" borderId="5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5" borderId="56" xfId="0" applyFont="1" applyFill="1" applyBorder="1" applyAlignment="1">
      <alignment horizontal="center"/>
    </xf>
    <xf numFmtId="0" fontId="32" fillId="0" borderId="62" xfId="0" applyFont="1" applyBorder="1"/>
    <xf numFmtId="4" fontId="32" fillId="0" borderId="63" xfId="0" applyNumberFormat="1" applyFont="1" applyBorder="1"/>
    <xf numFmtId="4" fontId="32" fillId="0" borderId="64" xfId="0" applyNumberFormat="1" applyFont="1" applyBorder="1"/>
    <xf numFmtId="4" fontId="28" fillId="0" borderId="65" xfId="0" applyNumberFormat="1" applyFont="1" applyBorder="1" applyAlignment="1">
      <alignment horizontal="right"/>
    </xf>
    <xf numFmtId="4" fontId="28" fillId="0" borderId="4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0" fontId="28" fillId="0" borderId="56" xfId="0" applyFont="1" applyBorder="1"/>
    <xf numFmtId="0" fontId="30" fillId="7" borderId="58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5" borderId="66" xfId="0" applyFont="1" applyFill="1" applyBorder="1" applyAlignment="1">
      <alignment horizontal="center"/>
    </xf>
    <xf numFmtId="0" fontId="32" fillId="0" borderId="67" xfId="0" applyFont="1" applyBorder="1"/>
    <xf numFmtId="4" fontId="32" fillId="0" borderId="68" xfId="0" applyNumberFormat="1" applyFont="1" applyBorder="1"/>
    <xf numFmtId="4" fontId="32" fillId="0" borderId="69" xfId="0" applyNumberFormat="1" applyFont="1" applyBorder="1"/>
    <xf numFmtId="4" fontId="28" fillId="0" borderId="70" xfId="0" applyNumberFormat="1" applyFont="1" applyBorder="1" applyAlignment="1">
      <alignment horizontal="right"/>
    </xf>
    <xf numFmtId="0" fontId="28" fillId="0" borderId="66" xfId="0" applyFont="1" applyBorder="1"/>
    <xf numFmtId="0" fontId="28" fillId="0" borderId="6" xfId="0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0" fontId="28" fillId="5" borderId="71" xfId="0" applyFont="1" applyFill="1" applyBorder="1" applyAlignment="1">
      <alignment horizontal="center"/>
    </xf>
    <xf numFmtId="0" fontId="32" fillId="0" borderId="72" xfId="0" applyFont="1" applyBorder="1"/>
    <xf numFmtId="4" fontId="32" fillId="0" borderId="73" xfId="0" applyNumberFormat="1" applyFont="1" applyBorder="1"/>
    <xf numFmtId="4" fontId="32" fillId="0" borderId="74" xfId="0" applyNumberFormat="1" applyFont="1" applyBorder="1"/>
    <xf numFmtId="4" fontId="28" fillId="0" borderId="75" xfId="0" applyNumberFormat="1" applyFont="1" applyBorder="1" applyAlignment="1">
      <alignment horizontal="right"/>
    </xf>
    <xf numFmtId="4" fontId="28" fillId="0" borderId="16" xfId="0" applyNumberFormat="1" applyFont="1" applyBorder="1" applyAlignment="1">
      <alignment horizontal="right"/>
    </xf>
    <xf numFmtId="3" fontId="28" fillId="0" borderId="5" xfId="0" applyNumberFormat="1" applyFont="1" applyBorder="1" applyAlignment="1">
      <alignment horizontal="right"/>
    </xf>
    <xf numFmtId="0" fontId="28" fillId="0" borderId="71" xfId="0" applyFont="1" applyBorder="1"/>
    <xf numFmtId="0" fontId="28" fillId="0" borderId="42" xfId="0" applyFont="1" applyBorder="1" applyAlignment="1">
      <alignment horizontal="center"/>
    </xf>
    <xf numFmtId="0" fontId="28" fillId="5" borderId="42" xfId="0" applyFont="1" applyFill="1" applyBorder="1" applyAlignment="1">
      <alignment horizontal="center"/>
    </xf>
    <xf numFmtId="0" fontId="32" fillId="8" borderId="38" xfId="0" applyFont="1" applyFill="1" applyBorder="1"/>
    <xf numFmtId="4" fontId="32" fillId="0" borderId="31" xfId="0" applyNumberFormat="1" applyFont="1" applyBorder="1"/>
    <xf numFmtId="4" fontId="29" fillId="6" borderId="31" xfId="0" applyNumberFormat="1" applyFont="1" applyFill="1" applyBorder="1"/>
    <xf numFmtId="4" fontId="30" fillId="6" borderId="1" xfId="0" applyNumberFormat="1" applyFont="1" applyFill="1" applyBorder="1" applyAlignment="1">
      <alignment horizontal="right"/>
    </xf>
    <xf numFmtId="4" fontId="28" fillId="6" borderId="31" xfId="0" applyNumberFormat="1" applyFont="1" applyFill="1" applyBorder="1" applyAlignment="1">
      <alignment horizontal="right"/>
    </xf>
    <xf numFmtId="3" fontId="30" fillId="6" borderId="35" xfId="0" applyNumberFormat="1" applyFont="1" applyFill="1" applyBorder="1" applyAlignment="1">
      <alignment horizontal="right"/>
    </xf>
    <xf numFmtId="0" fontId="30" fillId="6" borderId="42" xfId="0" applyFont="1" applyFill="1" applyBorder="1"/>
    <xf numFmtId="0" fontId="28" fillId="0" borderId="76" xfId="0" applyFont="1" applyBorder="1" applyAlignment="1">
      <alignment horizontal="center"/>
    </xf>
    <xf numFmtId="0" fontId="28" fillId="5" borderId="77" xfId="0" applyFont="1" applyFill="1" applyBorder="1" applyAlignment="1">
      <alignment horizontal="center"/>
    </xf>
    <xf numFmtId="0" fontId="32" fillId="0" borderId="12" xfId="0" applyFont="1" applyBorder="1"/>
    <xf numFmtId="4" fontId="32" fillId="0" borderId="26" xfId="0" applyNumberFormat="1" applyFont="1" applyBorder="1"/>
    <xf numFmtId="4" fontId="28" fillId="0" borderId="26" xfId="0" applyNumberFormat="1" applyFont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0" fontId="28" fillId="0" borderId="77" xfId="0" applyFont="1" applyBorder="1"/>
    <xf numFmtId="0" fontId="28" fillId="0" borderId="78" xfId="0" applyFont="1" applyBorder="1" applyAlignment="1">
      <alignment horizontal="center"/>
    </xf>
    <xf numFmtId="0" fontId="32" fillId="0" borderId="15" xfId="0" applyFont="1" applyBorder="1"/>
    <xf numFmtId="4" fontId="32" fillId="0" borderId="4" xfId="0" applyNumberFormat="1" applyFont="1" applyBorder="1"/>
    <xf numFmtId="0" fontId="28" fillId="0" borderId="79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32" fillId="0" borderId="7" xfId="0" applyFont="1" applyBorder="1"/>
    <xf numFmtId="4" fontId="32" fillId="0" borderId="16" xfId="0" applyNumberFormat="1" applyFont="1" applyBorder="1"/>
    <xf numFmtId="4" fontId="32" fillId="6" borderId="31" xfId="0" applyNumberFormat="1" applyFont="1" applyFill="1" applyBorder="1"/>
    <xf numFmtId="4" fontId="28" fillId="6" borderId="1" xfId="0" applyNumberFormat="1" applyFont="1" applyFill="1" applyBorder="1" applyAlignment="1">
      <alignment horizontal="right"/>
    </xf>
    <xf numFmtId="3" fontId="28" fillId="6" borderId="35" xfId="0" applyNumberFormat="1" applyFont="1" applyFill="1" applyBorder="1" applyAlignment="1">
      <alignment horizontal="right"/>
    </xf>
    <xf numFmtId="0" fontId="28" fillId="6" borderId="42" xfId="0" applyFont="1" applyFill="1" applyBorder="1"/>
    <xf numFmtId="0" fontId="28" fillId="0" borderId="77" xfId="0" applyFont="1" applyBorder="1" applyAlignment="1">
      <alignment horizontal="center"/>
    </xf>
    <xf numFmtId="4" fontId="28" fillId="0" borderId="57" xfId="0" applyNumberFormat="1" applyFont="1" applyBorder="1" applyAlignment="1">
      <alignment horizontal="right"/>
    </xf>
    <xf numFmtId="4" fontId="28" fillId="0" borderId="18" xfId="0" applyNumberFormat="1" applyFont="1" applyBorder="1" applyAlignment="1">
      <alignment horizontal="right"/>
    </xf>
    <xf numFmtId="3" fontId="28" fillId="0" borderId="34" xfId="0" applyNumberFormat="1" applyFont="1" applyBorder="1" applyAlignment="1">
      <alignment horizontal="right"/>
    </xf>
    <xf numFmtId="0" fontId="28" fillId="0" borderId="60" xfId="0" applyFont="1" applyBorder="1" applyAlignment="1">
      <alignment horizontal="center"/>
    </xf>
    <xf numFmtId="0" fontId="32" fillId="0" borderId="37" xfId="0" applyFont="1" applyBorder="1"/>
    <xf numFmtId="4" fontId="32" fillId="0" borderId="23" xfId="0" applyNumberFormat="1" applyFont="1" applyBorder="1"/>
    <xf numFmtId="4" fontId="28" fillId="0" borderId="61" xfId="0" applyNumberFormat="1" applyFont="1" applyBorder="1" applyAlignment="1">
      <alignment horizontal="right"/>
    </xf>
    <xf numFmtId="4" fontId="28" fillId="0" borderId="23" xfId="0" applyNumberFormat="1" applyFont="1" applyBorder="1" applyAlignment="1">
      <alignment horizontal="right"/>
    </xf>
    <xf numFmtId="3" fontId="28" fillId="0" borderId="33" xfId="0" applyNumberFormat="1" applyFont="1" applyBorder="1" applyAlignment="1">
      <alignment horizontal="right"/>
    </xf>
    <xf numFmtId="0" fontId="28" fillId="0" borderId="59" xfId="0" applyFont="1" applyBorder="1"/>
    <xf numFmtId="0" fontId="28" fillId="0" borderId="80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32" fillId="0" borderId="81" xfId="0" applyFont="1" applyBorder="1"/>
    <xf numFmtId="4" fontId="32" fillId="0" borderId="18" xfId="0" applyNumberFormat="1" applyFont="1" applyBorder="1"/>
    <xf numFmtId="4" fontId="32" fillId="0" borderId="65" xfId="0" applyNumberFormat="1" applyFont="1" applyBorder="1" applyAlignment="1">
      <alignment horizontal="right"/>
    </xf>
    <xf numFmtId="0" fontId="32" fillId="0" borderId="82" xfId="0" applyFont="1" applyBorder="1"/>
    <xf numFmtId="4" fontId="32" fillId="0" borderId="70" xfId="0" applyNumberFormat="1" applyFont="1" applyBorder="1" applyAlignment="1">
      <alignment horizontal="right"/>
    </xf>
    <xf numFmtId="0" fontId="32" fillId="0" borderId="83" xfId="0" applyFont="1" applyBorder="1"/>
    <xf numFmtId="4" fontId="32" fillId="0" borderId="75" xfId="0" applyNumberFormat="1" applyFont="1" applyBorder="1" applyAlignment="1">
      <alignment horizontal="right"/>
    </xf>
    <xf numFmtId="0" fontId="30" fillId="7" borderId="42" xfId="0" applyFont="1" applyFill="1" applyBorder="1" applyAlignment="1">
      <alignment horizontal="center"/>
    </xf>
    <xf numFmtId="4" fontId="32" fillId="7" borderId="31" xfId="0" applyNumberFormat="1" applyFont="1" applyFill="1" applyBorder="1"/>
    <xf numFmtId="4" fontId="32" fillId="7" borderId="1" xfId="0" applyNumberFormat="1" applyFont="1" applyFill="1" applyBorder="1" applyAlignment="1">
      <alignment horizontal="right"/>
    </xf>
    <xf numFmtId="4" fontId="28" fillId="7" borderId="31" xfId="0" applyNumberFormat="1" applyFont="1" applyFill="1" applyBorder="1" applyAlignment="1">
      <alignment horizontal="right"/>
    </xf>
    <xf numFmtId="3" fontId="28" fillId="7" borderId="35" xfId="0" applyNumberFormat="1" applyFont="1" applyFill="1" applyBorder="1" applyAlignment="1">
      <alignment horizontal="right"/>
    </xf>
    <xf numFmtId="0" fontId="30" fillId="7" borderId="42" xfId="0" applyFont="1" applyFill="1" applyBorder="1"/>
    <xf numFmtId="0" fontId="28" fillId="9" borderId="51" xfId="0" applyFont="1" applyFill="1" applyBorder="1" applyAlignment="1">
      <alignment horizontal="center"/>
    </xf>
    <xf numFmtId="0" fontId="32" fillId="0" borderId="63" xfId="0" applyFont="1" applyBorder="1"/>
    <xf numFmtId="0" fontId="28" fillId="9" borderId="58" xfId="0" applyFont="1" applyFill="1" applyBorder="1" applyAlignment="1">
      <alignment horizontal="center"/>
    </xf>
    <xf numFmtId="0" fontId="32" fillId="0" borderId="68" xfId="0" applyFont="1" applyBorder="1"/>
    <xf numFmtId="0" fontId="32" fillId="0" borderId="73" xfId="0" applyFont="1" applyBorder="1"/>
    <xf numFmtId="0" fontId="32" fillId="0" borderId="1" xfId="0" applyFont="1" applyBorder="1"/>
    <xf numFmtId="0" fontId="32" fillId="0" borderId="3" xfId="0" applyFont="1" applyBorder="1"/>
    <xf numFmtId="4" fontId="32" fillId="0" borderId="84" xfId="0" applyNumberFormat="1" applyFont="1" applyBorder="1"/>
    <xf numFmtId="4" fontId="32" fillId="0" borderId="85" xfId="0" applyNumberFormat="1" applyFont="1" applyBorder="1"/>
    <xf numFmtId="4" fontId="28" fillId="0" borderId="1" xfId="0" applyNumberFormat="1" applyFont="1" applyBorder="1" applyAlignment="1">
      <alignment horizontal="right"/>
    </xf>
    <xf numFmtId="4" fontId="28" fillId="0" borderId="31" xfId="0" applyNumberFormat="1" applyFont="1" applyBorder="1" applyAlignment="1">
      <alignment horizontal="right"/>
    </xf>
    <xf numFmtId="3" fontId="28" fillId="0" borderId="35" xfId="0" applyNumberFormat="1" applyFont="1" applyBorder="1" applyAlignment="1">
      <alignment horizontal="right"/>
    </xf>
    <xf numFmtId="0" fontId="28" fillId="0" borderId="42" xfId="0" applyFont="1" applyBorder="1"/>
    <xf numFmtId="0" fontId="28" fillId="9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33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8" fillId="5" borderId="57" xfId="0" applyFont="1" applyFill="1" applyBorder="1" applyAlignment="1">
      <alignment horizontal="center"/>
    </xf>
    <xf numFmtId="0" fontId="32" fillId="0" borderId="17" xfId="0" applyFont="1" applyBorder="1"/>
    <xf numFmtId="0" fontId="0" fillId="0" borderId="18" xfId="0" applyBorder="1"/>
    <xf numFmtId="4" fontId="32" fillId="0" borderId="19" xfId="0" applyNumberFormat="1" applyFont="1" applyBorder="1"/>
    <xf numFmtId="0" fontId="28" fillId="5" borderId="70" xfId="0" applyFont="1" applyFill="1" applyBorder="1" applyAlignment="1">
      <alignment horizontal="center"/>
    </xf>
    <xf numFmtId="0" fontId="32" fillId="0" borderId="20" xfId="0" applyFont="1" applyBorder="1"/>
    <xf numFmtId="4" fontId="32" fillId="0" borderId="21" xfId="0" applyNumberFormat="1" applyFont="1" applyBorder="1"/>
    <xf numFmtId="0" fontId="28" fillId="0" borderId="70" xfId="0" applyFont="1" applyBorder="1" applyAlignment="1">
      <alignment horizontal="center"/>
    </xf>
    <xf numFmtId="0" fontId="28" fillId="0" borderId="87" xfId="0" applyFont="1" applyBorder="1" applyAlignment="1">
      <alignment horizontal="center"/>
    </xf>
    <xf numFmtId="0" fontId="28" fillId="5" borderId="61" xfId="0" applyFont="1" applyFill="1" applyBorder="1" applyAlignment="1">
      <alignment horizontal="center"/>
    </xf>
    <xf numFmtId="0" fontId="32" fillId="0" borderId="22" xfId="0" applyFont="1" applyBorder="1"/>
    <xf numFmtId="0" fontId="0" fillId="0" borderId="23" xfId="0" applyBorder="1"/>
    <xf numFmtId="4" fontId="32" fillId="0" borderId="24" xfId="0" applyNumberFormat="1" applyFont="1" applyBorder="1"/>
    <xf numFmtId="0" fontId="28" fillId="5" borderId="1" xfId="0" applyFont="1" applyFill="1" applyBorder="1" applyAlignment="1">
      <alignment horizontal="center"/>
    </xf>
    <xf numFmtId="0" fontId="32" fillId="8" borderId="30" xfId="0" applyFont="1" applyFill="1" applyBorder="1"/>
    <xf numFmtId="4" fontId="29" fillId="6" borderId="32" xfId="0" applyNumberFormat="1" applyFont="1" applyFill="1" applyBorder="1"/>
    <xf numFmtId="0" fontId="28" fillId="5" borderId="65" xfId="0" applyFont="1" applyFill="1" applyBorder="1" applyAlignment="1">
      <alignment horizontal="center"/>
    </xf>
    <xf numFmtId="0" fontId="32" fillId="0" borderId="25" xfId="0" applyFont="1" applyBorder="1"/>
    <xf numFmtId="0" fontId="32" fillId="0" borderId="28" xfId="0" applyFont="1" applyBorder="1"/>
    <xf numFmtId="0" fontId="0" fillId="0" borderId="16" xfId="0" applyBorder="1"/>
    <xf numFmtId="0" fontId="28" fillId="0" borderId="61" xfId="0" applyFont="1" applyBorder="1" applyAlignment="1">
      <alignment horizontal="center"/>
    </xf>
    <xf numFmtId="0" fontId="32" fillId="6" borderId="30" xfId="0" applyFont="1" applyFill="1" applyBorder="1"/>
    <xf numFmtId="0" fontId="0" fillId="6" borderId="31" xfId="0" applyFill="1" applyBorder="1"/>
    <xf numFmtId="4" fontId="32" fillId="6" borderId="32" xfId="0" applyNumberFormat="1" applyFont="1" applyFill="1" applyBorder="1"/>
    <xf numFmtId="0" fontId="28" fillId="0" borderId="57" xfId="0" applyFont="1" applyBorder="1" applyAlignment="1">
      <alignment horizontal="center"/>
    </xf>
    <xf numFmtId="0" fontId="30" fillId="7" borderId="88" xfId="0" applyFont="1" applyFill="1" applyBorder="1" applyAlignment="1">
      <alignment horizontal="center"/>
    </xf>
    <xf numFmtId="0" fontId="28" fillId="0" borderId="75" xfId="0" applyFont="1" applyBorder="1" applyAlignment="1">
      <alignment horizontal="center"/>
    </xf>
    <xf numFmtId="0" fontId="0" fillId="0" borderId="2" xfId="0" applyBorder="1"/>
    <xf numFmtId="4" fontId="32" fillId="7" borderId="38" xfId="0" applyNumberFormat="1" applyFont="1" applyFill="1" applyBorder="1"/>
    <xf numFmtId="4" fontId="32" fillId="7" borderId="35" xfId="0" applyNumberFormat="1" applyFont="1" applyFill="1" applyBorder="1"/>
    <xf numFmtId="4" fontId="32" fillId="0" borderId="12" xfId="0" applyNumberFormat="1" applyFont="1" applyBorder="1"/>
    <xf numFmtId="4" fontId="32" fillId="0" borderId="57" xfId="0" applyNumberFormat="1" applyFont="1" applyBorder="1"/>
    <xf numFmtId="4" fontId="32" fillId="0" borderId="34" xfId="0" applyNumberFormat="1" applyFont="1" applyBorder="1"/>
    <xf numFmtId="4" fontId="32" fillId="0" borderId="15" xfId="0" applyNumberFormat="1" applyFont="1" applyBorder="1"/>
    <xf numFmtId="4" fontId="32" fillId="0" borderId="70" xfId="0" applyNumberFormat="1" applyFont="1" applyBorder="1"/>
    <xf numFmtId="4" fontId="32" fillId="0" borderId="13" xfId="0" applyNumberFormat="1" applyFont="1" applyBorder="1"/>
    <xf numFmtId="4" fontId="32" fillId="0" borderId="7" xfId="0" applyNumberFormat="1" applyFont="1" applyBorder="1"/>
    <xf numFmtId="4" fontId="32" fillId="0" borderId="61" xfId="0" applyNumberFormat="1" applyFont="1" applyBorder="1"/>
    <xf numFmtId="4" fontId="32" fillId="0" borderId="81" xfId="0" applyNumberFormat="1" applyFont="1" applyBorder="1"/>
    <xf numFmtId="4" fontId="32" fillId="0" borderId="25" xfId="0" applyNumberFormat="1" applyFont="1" applyBorder="1"/>
    <xf numFmtId="4" fontId="32" fillId="0" borderId="82" xfId="0" applyNumberFormat="1" applyFont="1" applyBorder="1"/>
    <xf numFmtId="4" fontId="32" fillId="0" borderId="20" xfId="0" applyNumberFormat="1" applyFont="1" applyBorder="1"/>
    <xf numFmtId="4" fontId="32" fillId="0" borderId="89" xfId="0" applyNumberFormat="1" applyFont="1" applyBorder="1"/>
    <xf numFmtId="4" fontId="28" fillId="0" borderId="5" xfId="0" applyNumberFormat="1" applyFont="1" applyBorder="1" applyAlignment="1">
      <alignment horizontal="center" vertical="center"/>
    </xf>
    <xf numFmtId="4" fontId="32" fillId="0" borderId="2" xfId="0" applyNumberFormat="1" applyFont="1" applyBorder="1"/>
    <xf numFmtId="4" fontId="32" fillId="0" borderId="35" xfId="0" applyNumberFormat="1" applyFont="1" applyBorder="1" applyAlignment="1">
      <alignment vertical="center"/>
    </xf>
    <xf numFmtId="4" fontId="32" fillId="0" borderId="30" xfId="0" applyNumberFormat="1" applyFont="1" applyBorder="1"/>
    <xf numFmtId="0" fontId="26" fillId="0" borderId="0" xfId="0" applyFont="1" applyAlignment="1">
      <alignment horizontal="left"/>
    </xf>
    <xf numFmtId="4" fontId="32" fillId="0" borderId="5" xfId="0" applyNumberFormat="1" applyFont="1" applyBorder="1"/>
    <xf numFmtId="4" fontId="32" fillId="6" borderId="1" xfId="0" applyNumberFormat="1" applyFont="1" applyFill="1" applyBorder="1"/>
    <xf numFmtId="4" fontId="32" fillId="0" borderId="10" xfId="0" applyNumberFormat="1" applyFont="1" applyBorder="1"/>
    <xf numFmtId="4" fontId="32" fillId="0" borderId="33" xfId="0" applyNumberFormat="1" applyFont="1" applyBorder="1"/>
    <xf numFmtId="0" fontId="31" fillId="0" borderId="52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3" fontId="28" fillId="0" borderId="52" xfId="0" applyNumberFormat="1" applyFont="1" applyBorder="1" applyAlignment="1">
      <alignment horizontal="right"/>
    </xf>
    <xf numFmtId="3" fontId="28" fillId="0" borderId="78" xfId="0" applyNumberFormat="1" applyFont="1" applyBorder="1" applyAlignment="1">
      <alignment horizontal="right"/>
    </xf>
    <xf numFmtId="3" fontId="28" fillId="0" borderId="79" xfId="0" applyNumberFormat="1" applyFont="1" applyBorder="1" applyAlignment="1">
      <alignment horizontal="right"/>
    </xf>
    <xf numFmtId="3" fontId="30" fillId="6" borderId="3" xfId="0" applyNumberFormat="1" applyFont="1" applyFill="1" applyBorder="1" applyAlignment="1">
      <alignment horizontal="right"/>
    </xf>
    <xf numFmtId="3" fontId="28" fillId="0" borderId="76" xfId="0" applyNumberFormat="1" applyFont="1" applyBorder="1" applyAlignment="1">
      <alignment horizontal="right"/>
    </xf>
    <xf numFmtId="3" fontId="28" fillId="6" borderId="3" xfId="0" applyNumberFormat="1" applyFont="1" applyFill="1" applyBorder="1" applyAlignment="1">
      <alignment horizontal="right"/>
    </xf>
    <xf numFmtId="3" fontId="28" fillId="0" borderId="60" xfId="0" applyNumberFormat="1" applyFont="1" applyBorder="1" applyAlignment="1">
      <alignment horizontal="right"/>
    </xf>
    <xf numFmtId="3" fontId="28" fillId="7" borderId="3" xfId="0" applyNumberFormat="1" applyFont="1" applyFill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2" fontId="32" fillId="0" borderId="56" xfId="0" applyNumberFormat="1" applyFont="1" applyBorder="1"/>
    <xf numFmtId="2" fontId="32" fillId="0" borderId="66" xfId="0" applyNumberFormat="1" applyFont="1" applyBorder="1"/>
    <xf numFmtId="2" fontId="32" fillId="0" borderId="71" xfId="0" applyNumberFormat="1" applyFont="1" applyBorder="1"/>
    <xf numFmtId="2" fontId="32" fillId="6" borderId="42" xfId="0" applyNumberFormat="1" applyFont="1" applyFill="1" applyBorder="1"/>
    <xf numFmtId="2" fontId="32" fillId="0" borderId="77" xfId="0" applyNumberFormat="1" applyFont="1" applyBorder="1"/>
    <xf numFmtId="2" fontId="32" fillId="0" borderId="59" xfId="0" applyNumberFormat="1" applyFont="1" applyBorder="1"/>
    <xf numFmtId="2" fontId="32" fillId="7" borderId="42" xfId="0" applyNumberFormat="1" applyFont="1" applyFill="1" applyBorder="1"/>
    <xf numFmtId="2" fontId="32" fillId="0" borderId="42" xfId="0" applyNumberFormat="1" applyFont="1" applyBorder="1"/>
    <xf numFmtId="4" fontId="32" fillId="7" borderId="35" xfId="0" applyNumberFormat="1" applyFont="1" applyFill="1" applyBorder="1" applyAlignment="1">
      <alignment horizontal="center" vertical="center"/>
    </xf>
    <xf numFmtId="4" fontId="32" fillId="12" borderId="20" xfId="0" applyNumberFormat="1" applyFont="1" applyFill="1" applyBorder="1"/>
    <xf numFmtId="4" fontId="32" fillId="11" borderId="20" xfId="0" applyNumberFormat="1" applyFont="1" applyFill="1" applyBorder="1"/>
    <xf numFmtId="4" fontId="32" fillId="12" borderId="28" xfId="0" applyNumberFormat="1" applyFont="1" applyFill="1" applyBorder="1"/>
    <xf numFmtId="4" fontId="32" fillId="0" borderId="17" xfId="0" applyNumberFormat="1" applyFont="1" applyBorder="1"/>
    <xf numFmtId="4" fontId="32" fillId="0" borderId="22" xfId="0" applyNumberFormat="1" applyFont="1" applyBorder="1"/>
    <xf numFmtId="4" fontId="32" fillId="7" borderId="1" xfId="0" applyNumberFormat="1" applyFont="1" applyFill="1" applyBorder="1"/>
    <xf numFmtId="0" fontId="26" fillId="0" borderId="0" xfId="0" applyFont="1" applyAlignment="1"/>
    <xf numFmtId="0" fontId="25" fillId="0" borderId="0" xfId="0" applyFont="1" applyBorder="1" applyAlignment="1"/>
    <xf numFmtId="0" fontId="25" fillId="0" borderId="0" xfId="0" applyFont="1" applyBorder="1"/>
    <xf numFmtId="0" fontId="34" fillId="2" borderId="39" xfId="0" applyFont="1" applyFill="1" applyBorder="1"/>
    <xf numFmtId="49" fontId="19" fillId="3" borderId="40" xfId="0" applyNumberFormat="1" applyFont="1" applyFill="1" applyBorder="1" applyAlignment="1">
      <alignment horizontal="center"/>
    </xf>
    <xf numFmtId="49" fontId="19" fillId="3" borderId="90" xfId="0" applyNumberFormat="1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center"/>
    </xf>
    <xf numFmtId="3" fontId="35" fillId="0" borderId="34" xfId="0" applyNumberFormat="1" applyFont="1" applyBorder="1" applyAlignment="1">
      <alignment horizontal="center"/>
    </xf>
    <xf numFmtId="164" fontId="36" fillId="0" borderId="65" xfId="0" applyNumberFormat="1" applyFont="1" applyBorder="1"/>
    <xf numFmtId="3" fontId="35" fillId="0" borderId="77" xfId="0" applyNumberFormat="1" applyFont="1" applyBorder="1"/>
    <xf numFmtId="3" fontId="35" fillId="0" borderId="4" xfId="0" applyNumberFormat="1" applyFont="1" applyBorder="1" applyAlignment="1">
      <alignment horizontal="center"/>
    </xf>
    <xf numFmtId="3" fontId="35" fillId="0" borderId="13" xfId="0" applyNumberFormat="1" applyFont="1" applyBorder="1" applyAlignment="1">
      <alignment horizontal="center"/>
    </xf>
    <xf numFmtId="3" fontId="35" fillId="0" borderId="16" xfId="0" applyNumberFormat="1" applyFont="1" applyBorder="1" applyAlignment="1">
      <alignment horizontal="center"/>
    </xf>
    <xf numFmtId="3" fontId="35" fillId="0" borderId="5" xfId="0" applyNumberFormat="1" applyFont="1" applyBorder="1" applyAlignment="1">
      <alignment horizontal="center"/>
    </xf>
    <xf numFmtId="164" fontId="36" fillId="0" borderId="46" xfId="0" applyNumberFormat="1" applyFont="1" applyBorder="1"/>
    <xf numFmtId="3" fontId="35" fillId="0" borderId="58" xfId="0" applyNumberFormat="1" applyFont="1" applyBorder="1"/>
    <xf numFmtId="3" fontId="34" fillId="3" borderId="31" xfId="0" applyNumberFormat="1" applyFont="1" applyFill="1" applyBorder="1" applyAlignment="1">
      <alignment horizontal="center"/>
    </xf>
    <xf numFmtId="3" fontId="34" fillId="3" borderId="35" xfId="0" applyNumberFormat="1" applyFont="1" applyFill="1" applyBorder="1" applyAlignment="1">
      <alignment horizontal="center"/>
    </xf>
    <xf numFmtId="0" fontId="19" fillId="3" borderId="0" xfId="0" applyFont="1" applyFill="1" applyBorder="1"/>
    <xf numFmtId="3" fontId="34" fillId="3" borderId="0" xfId="0" applyNumberFormat="1" applyFont="1" applyFill="1" applyBorder="1" applyAlignment="1">
      <alignment horizontal="center"/>
    </xf>
    <xf numFmtId="0" fontId="35" fillId="0" borderId="0" xfId="0" applyFont="1"/>
    <xf numFmtId="0" fontId="19" fillId="2" borderId="30" xfId="0" applyFont="1" applyFill="1" applyBorder="1"/>
    <xf numFmtId="49" fontId="19" fillId="3" borderId="31" xfId="0" applyNumberFormat="1" applyFont="1" applyFill="1" applyBorder="1" applyAlignment="1">
      <alignment horizontal="center"/>
    </xf>
    <xf numFmtId="49" fontId="19" fillId="3" borderId="35" xfId="0" applyNumberFormat="1" applyFont="1" applyFill="1" applyBorder="1" applyAlignment="1">
      <alignment horizontal="center"/>
    </xf>
    <xf numFmtId="3" fontId="35" fillId="0" borderId="26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3" fontId="35" fillId="5" borderId="13" xfId="0" applyNumberFormat="1" applyFont="1" applyFill="1" applyBorder="1" applyAlignment="1">
      <alignment horizontal="center"/>
    </xf>
    <xf numFmtId="3" fontId="35" fillId="4" borderId="4" xfId="0" applyNumberFormat="1" applyFont="1" applyFill="1" applyBorder="1" applyAlignment="1">
      <alignment horizontal="center"/>
    </xf>
    <xf numFmtId="3" fontId="35" fillId="5" borderId="5" xfId="0" applyNumberFormat="1" applyFont="1" applyFill="1" applyBorder="1" applyAlignment="1">
      <alignment horizontal="center"/>
    </xf>
    <xf numFmtId="3" fontId="35" fillId="3" borderId="40" xfId="0" applyNumberFormat="1" applyFont="1" applyFill="1" applyBorder="1" applyAlignment="1">
      <alignment horizontal="center"/>
    </xf>
    <xf numFmtId="3" fontId="35" fillId="3" borderId="90" xfId="0" applyNumberFormat="1" applyFont="1" applyFill="1" applyBorder="1" applyAlignment="1">
      <alignment horizontal="center"/>
    </xf>
    <xf numFmtId="164" fontId="17" fillId="0" borderId="1" xfId="0" applyNumberFormat="1" applyFont="1" applyBorder="1"/>
    <xf numFmtId="3" fontId="15" fillId="0" borderId="42" xfId="0" applyNumberFormat="1" applyFont="1" applyBorder="1"/>
    <xf numFmtId="0" fontId="15" fillId="0" borderId="1" xfId="0" applyFont="1" applyBorder="1" applyAlignment="1">
      <alignment horizontal="center"/>
    </xf>
    <xf numFmtId="0" fontId="15" fillId="0" borderId="42" xfId="0" applyFont="1" applyBorder="1"/>
    <xf numFmtId="3" fontId="15" fillId="5" borderId="31" xfId="0" applyNumberFormat="1" applyFont="1" applyFill="1" applyBorder="1"/>
    <xf numFmtId="3" fontId="15" fillId="5" borderId="35" xfId="0" applyNumberFormat="1" applyFont="1" applyFill="1" applyBorder="1"/>
    <xf numFmtId="0" fontId="15" fillId="6" borderId="30" xfId="0" applyFont="1" applyFill="1" applyBorder="1"/>
    <xf numFmtId="164" fontId="17" fillId="6" borderId="1" xfId="0" applyNumberFormat="1" applyFont="1" applyFill="1" applyBorder="1"/>
    <xf numFmtId="3" fontId="15" fillId="6" borderId="42" xfId="0" applyNumberFormat="1" applyFont="1" applyFill="1" applyBorder="1"/>
    <xf numFmtId="0" fontId="11" fillId="0" borderId="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8" fillId="0" borderId="0" xfId="0" applyFont="1" applyBorder="1"/>
    <xf numFmtId="0" fontId="1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0" xfId="0" applyFont="1" applyFill="1" applyBorder="1"/>
    <xf numFmtId="0" fontId="2" fillId="0" borderId="0" xfId="0" applyFont="1" applyFill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4" fontId="32" fillId="0" borderId="34" xfId="0" applyNumberFormat="1" applyFont="1" applyBorder="1" applyAlignment="1">
      <alignment horizontal="center" vertical="center" textRotation="90"/>
    </xf>
    <xf numFmtId="4" fontId="32" fillId="0" borderId="13" xfId="0" applyNumberFormat="1" applyFont="1" applyBorder="1" applyAlignment="1">
      <alignment horizontal="center" vertical="center" textRotation="90"/>
    </xf>
    <xf numFmtId="4" fontId="32" fillId="0" borderId="33" xfId="0" applyNumberFormat="1" applyFont="1" applyBorder="1" applyAlignment="1">
      <alignment horizontal="center" vertical="center" textRotation="90"/>
    </xf>
    <xf numFmtId="0" fontId="31" fillId="7" borderId="1" xfId="0" applyFont="1" applyFill="1" applyBorder="1" applyAlignment="1">
      <alignment horizontal="center"/>
    </xf>
    <xf numFmtId="0" fontId="31" fillId="7" borderId="2" xfId="0" applyFont="1" applyFill="1" applyBorder="1" applyAlignment="1">
      <alignment horizontal="center"/>
    </xf>
    <xf numFmtId="0" fontId="31" fillId="7" borderId="38" xfId="0" applyFont="1" applyFill="1" applyBorder="1" applyAlignment="1">
      <alignment horizontal="center"/>
    </xf>
    <xf numFmtId="0" fontId="28" fillId="2" borderId="58" xfId="0" applyFont="1" applyFill="1" applyBorder="1" applyAlignment="1">
      <alignment horizontal="center"/>
    </xf>
    <xf numFmtId="4" fontId="28" fillId="0" borderId="10" xfId="0" applyNumberFormat="1" applyFont="1" applyBorder="1" applyAlignment="1">
      <alignment horizontal="center" vertical="center" textRotation="90"/>
    </xf>
    <xf numFmtId="4" fontId="28" fillId="0" borderId="13" xfId="0" applyNumberFormat="1" applyFont="1" applyBorder="1" applyAlignment="1">
      <alignment horizontal="center" vertical="center" textRotation="90"/>
    </xf>
    <xf numFmtId="4" fontId="28" fillId="0" borderId="5" xfId="0" applyNumberFormat="1" applyFont="1" applyBorder="1" applyAlignment="1">
      <alignment horizontal="center" vertical="center" textRotation="90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29" fillId="6" borderId="57" xfId="0" applyFont="1" applyFill="1" applyBorder="1" applyAlignment="1">
      <alignment horizontal="center"/>
    </xf>
    <xf numFmtId="0" fontId="29" fillId="6" borderId="80" xfId="0" applyFont="1" applyFill="1" applyBorder="1" applyAlignment="1">
      <alignment horizontal="center"/>
    </xf>
    <xf numFmtId="4" fontId="32" fillId="0" borderId="80" xfId="0" applyNumberFormat="1" applyFont="1" applyBorder="1" applyAlignment="1">
      <alignment horizontal="center" vertical="center" textRotation="90"/>
    </xf>
    <xf numFmtId="4" fontId="32" fillId="0" borderId="14" xfId="0" applyNumberFormat="1" applyFont="1" applyBorder="1" applyAlignment="1">
      <alignment horizontal="center" vertical="center" textRotation="90"/>
    </xf>
    <xf numFmtId="4" fontId="32" fillId="10" borderId="39" xfId="0" applyNumberFormat="1" applyFont="1" applyFill="1" applyBorder="1" applyAlignment="1">
      <alignment horizontal="center" vertical="center" textRotation="90"/>
    </xf>
    <xf numFmtId="4" fontId="32" fillId="10" borderId="86" xfId="0" applyNumberFormat="1" applyFont="1" applyFill="1" applyBorder="1" applyAlignment="1">
      <alignment horizontal="center" vertical="center" textRotation="90"/>
    </xf>
    <xf numFmtId="4" fontId="32" fillId="10" borderId="48" xfId="0" applyNumberFormat="1" applyFont="1" applyFill="1" applyBorder="1" applyAlignment="1">
      <alignment horizontal="center" vertical="center" textRotation="90"/>
    </xf>
    <xf numFmtId="4" fontId="32" fillId="11" borderId="39" xfId="0" applyNumberFormat="1" applyFont="1" applyFill="1" applyBorder="1" applyAlignment="1">
      <alignment horizontal="center" textRotation="90"/>
    </xf>
    <xf numFmtId="4" fontId="32" fillId="11" borderId="86" xfId="0" applyNumberFormat="1" applyFont="1" applyFill="1" applyBorder="1" applyAlignment="1">
      <alignment horizontal="center" textRotation="90"/>
    </xf>
    <xf numFmtId="4" fontId="32" fillId="11" borderId="25" xfId="0" applyNumberFormat="1" applyFont="1" applyFill="1" applyBorder="1" applyAlignment="1">
      <alignment horizontal="center" textRotation="90"/>
    </xf>
    <xf numFmtId="4" fontId="32" fillId="12" borderId="28" xfId="0" applyNumberFormat="1" applyFont="1" applyFill="1" applyBorder="1" applyAlignment="1">
      <alignment horizontal="center" textRotation="90"/>
    </xf>
    <xf numFmtId="4" fontId="32" fillId="12" borderId="86" xfId="0" applyNumberFormat="1" applyFont="1" applyFill="1" applyBorder="1" applyAlignment="1">
      <alignment horizontal="center" textRotation="90"/>
    </xf>
    <xf numFmtId="4" fontId="32" fillId="12" borderId="46" xfId="0" applyNumberFormat="1" applyFont="1" applyFill="1" applyBorder="1" applyAlignment="1">
      <alignment horizontal="center" textRotation="90"/>
    </xf>
    <xf numFmtId="4" fontId="32" fillId="12" borderId="25" xfId="0" applyNumberFormat="1" applyFont="1" applyFill="1" applyBorder="1" applyAlignment="1">
      <alignment horizontal="center" textRotation="90"/>
    </xf>
    <xf numFmtId="4" fontId="32" fillId="0" borderId="5" xfId="0" applyNumberFormat="1" applyFont="1" applyBorder="1" applyAlignment="1">
      <alignment horizontal="center" vertical="center" textRotation="90"/>
    </xf>
    <xf numFmtId="0" fontId="28" fillId="0" borderId="44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1" fillId="0" borderId="61" xfId="0" applyFont="1" applyBorder="1"/>
    <xf numFmtId="0" fontId="11" fillId="0" borderId="87" xfId="0" applyFont="1" applyBorder="1"/>
    <xf numFmtId="0" fontId="11" fillId="0" borderId="60" xfId="0" applyFont="1" applyBorder="1"/>
    <xf numFmtId="4" fontId="0" fillId="0" borderId="18" xfId="0" applyNumberFormat="1" applyBorder="1"/>
    <xf numFmtId="4" fontId="0" fillId="0" borderId="16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434</xdr:row>
      <xdr:rowOff>0</xdr:rowOff>
    </xdr:from>
    <xdr:to>
      <xdr:col>24</xdr:col>
      <xdr:colOff>257175</xdr:colOff>
      <xdr:row>466</xdr:row>
      <xdr:rowOff>152399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42A8C94-547D-4F87-B03E-2018F6E2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82105500"/>
          <a:ext cx="5715000" cy="625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7FEF0-38E4-493F-B9D5-7D4984D14705}">
  <dimension ref="A1:V889"/>
  <sheetViews>
    <sheetView tabSelected="1" topLeftCell="A28" workbookViewId="0">
      <selection activeCell="L38" sqref="L38"/>
    </sheetView>
  </sheetViews>
  <sheetFormatPr defaultRowHeight="15" x14ac:dyDescent="0.25"/>
  <cols>
    <col min="1" max="1" width="8.42578125" customWidth="1"/>
    <col min="6" max="6" width="12.7109375" bestFit="1" customWidth="1"/>
    <col min="8" max="8" width="9.42578125" customWidth="1"/>
    <col min="14" max="14" width="12" customWidth="1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.75" x14ac:dyDescent="0.25">
      <c r="A2" s="270"/>
      <c r="B2" s="662" t="s">
        <v>903</v>
      </c>
      <c r="C2" s="663"/>
      <c r="D2" s="664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5.75" x14ac:dyDescent="0.25">
      <c r="A3" s="270"/>
      <c r="B3" s="238"/>
      <c r="C3" s="238"/>
      <c r="D3" s="238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5.75" x14ac:dyDescent="0.25">
      <c r="A4" s="270"/>
      <c r="B4" s="238"/>
      <c r="C4" s="238"/>
      <c r="D4" s="238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5.75" x14ac:dyDescent="0.25">
      <c r="A5" s="270"/>
      <c r="B5" s="238"/>
      <c r="C5" s="238"/>
      <c r="D5" s="238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ht="15.75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21" customHeight="1" x14ac:dyDescent="0.25">
      <c r="A9" s="5"/>
      <c r="B9" s="6"/>
      <c r="C9" s="582" t="s">
        <v>509</v>
      </c>
      <c r="D9" s="583"/>
      <c r="E9" s="583"/>
      <c r="F9" s="583"/>
      <c r="G9" s="583"/>
      <c r="H9" s="583"/>
      <c r="I9" s="583"/>
      <c r="J9" s="583"/>
      <c r="K9" s="583"/>
      <c r="L9" s="584"/>
      <c r="M9" s="6"/>
      <c r="N9" s="7"/>
    </row>
    <row r="10" spans="1:14" x14ac:dyDescent="0.25">
      <c r="A10" s="5"/>
      <c r="B10" s="6"/>
      <c r="C10" s="585"/>
      <c r="D10" s="586"/>
      <c r="E10" s="586"/>
      <c r="F10" s="586"/>
      <c r="G10" s="586"/>
      <c r="H10" s="586"/>
      <c r="I10" s="586"/>
      <c r="J10" s="586"/>
      <c r="K10" s="586"/>
      <c r="L10" s="587"/>
      <c r="M10" s="6"/>
      <c r="N10" s="7"/>
    </row>
    <row r="11" spans="1:14" x14ac:dyDescent="0.25">
      <c r="A11" s="5"/>
      <c r="B11" s="6"/>
      <c r="C11" s="585"/>
      <c r="D11" s="586"/>
      <c r="E11" s="586"/>
      <c r="F11" s="586"/>
      <c r="G11" s="586"/>
      <c r="H11" s="586"/>
      <c r="I11" s="586"/>
      <c r="J11" s="586"/>
      <c r="K11" s="586"/>
      <c r="L11" s="587"/>
      <c r="M11" s="6"/>
      <c r="N11" s="7"/>
    </row>
    <row r="12" spans="1:14" x14ac:dyDescent="0.25">
      <c r="A12" s="5"/>
      <c r="B12" s="6"/>
      <c r="C12" s="588" t="s">
        <v>510</v>
      </c>
      <c r="D12" s="589"/>
      <c r="E12" s="589"/>
      <c r="F12" s="589"/>
      <c r="G12" s="589"/>
      <c r="H12" s="589"/>
      <c r="I12" s="589"/>
      <c r="J12" s="589"/>
      <c r="K12" s="589"/>
      <c r="L12" s="590"/>
      <c r="M12" s="6"/>
      <c r="N12" s="7"/>
    </row>
    <row r="13" spans="1:14" x14ac:dyDescent="0.25">
      <c r="A13" s="5"/>
      <c r="B13" s="6"/>
      <c r="C13" s="588"/>
      <c r="D13" s="589"/>
      <c r="E13" s="589"/>
      <c r="F13" s="589"/>
      <c r="G13" s="589"/>
      <c r="H13" s="589"/>
      <c r="I13" s="589"/>
      <c r="J13" s="589"/>
      <c r="K13" s="589"/>
      <c r="L13" s="590"/>
      <c r="M13" s="6"/>
      <c r="N13" s="7"/>
    </row>
    <row r="14" spans="1:14" x14ac:dyDescent="0.25">
      <c r="A14" s="5"/>
      <c r="B14" s="6"/>
      <c r="C14" s="588"/>
      <c r="D14" s="589"/>
      <c r="E14" s="589"/>
      <c r="F14" s="589"/>
      <c r="G14" s="589"/>
      <c r="H14" s="589"/>
      <c r="I14" s="589"/>
      <c r="J14" s="589"/>
      <c r="K14" s="589"/>
      <c r="L14" s="590"/>
      <c r="M14" s="6"/>
      <c r="N14" s="7"/>
    </row>
    <row r="15" spans="1:14" x14ac:dyDescent="0.25">
      <c r="A15" s="5"/>
      <c r="B15" s="6"/>
      <c r="C15" s="591"/>
      <c r="D15" s="592"/>
      <c r="E15" s="592"/>
      <c r="F15" s="592"/>
      <c r="G15" s="592"/>
      <c r="H15" s="592"/>
      <c r="I15" s="592"/>
      <c r="J15" s="592"/>
      <c r="K15" s="592"/>
      <c r="L15" s="593"/>
      <c r="M15" s="6"/>
      <c r="N15" s="7"/>
    </row>
    <row r="16" spans="1:14" x14ac:dyDescent="0.25">
      <c r="A16" s="5"/>
      <c r="B16" s="6"/>
      <c r="C16" s="591"/>
      <c r="D16" s="592"/>
      <c r="E16" s="592"/>
      <c r="F16" s="592"/>
      <c r="G16" s="592"/>
      <c r="H16" s="592"/>
      <c r="I16" s="592"/>
      <c r="J16" s="592"/>
      <c r="K16" s="592"/>
      <c r="L16" s="593"/>
      <c r="M16" s="6"/>
      <c r="N16" s="7"/>
    </row>
    <row r="17" spans="1:14" ht="15.75" thickBot="1" x14ac:dyDescent="0.3">
      <c r="A17" s="5"/>
      <c r="B17" s="6"/>
      <c r="C17" s="594"/>
      <c r="D17" s="595"/>
      <c r="E17" s="595"/>
      <c r="F17" s="595"/>
      <c r="G17" s="595"/>
      <c r="H17" s="595"/>
      <c r="I17" s="595"/>
      <c r="J17" s="595"/>
      <c r="K17" s="595"/>
      <c r="L17" s="596"/>
      <c r="M17" s="6"/>
      <c r="N17" s="7"/>
    </row>
    <row r="18" spans="1:14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ht="15.75" thickBot="1" x14ac:dyDescent="0.3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ht="15" customHeight="1" x14ac:dyDescent="0.25">
      <c r="A20" s="5"/>
      <c r="B20" s="6"/>
      <c r="C20" s="6"/>
      <c r="D20" s="597" t="s">
        <v>511</v>
      </c>
      <c r="E20" s="598"/>
      <c r="F20" s="598"/>
      <c r="G20" s="598"/>
      <c r="H20" s="598"/>
      <c r="I20" s="598"/>
      <c r="J20" s="598"/>
      <c r="K20" s="599"/>
      <c r="L20" s="6"/>
      <c r="M20" s="6"/>
      <c r="N20" s="7"/>
    </row>
    <row r="21" spans="1:14" x14ac:dyDescent="0.25">
      <c r="A21" s="5"/>
      <c r="B21" s="6"/>
      <c r="C21" s="6"/>
      <c r="D21" s="600"/>
      <c r="E21" s="601"/>
      <c r="F21" s="601"/>
      <c r="G21" s="601"/>
      <c r="H21" s="601"/>
      <c r="I21" s="601"/>
      <c r="J21" s="601"/>
      <c r="K21" s="602"/>
      <c r="L21" s="6"/>
      <c r="M21" s="6"/>
      <c r="N21" s="7"/>
    </row>
    <row r="22" spans="1:14" x14ac:dyDescent="0.25">
      <c r="A22" s="5"/>
      <c r="B22" s="6"/>
      <c r="C22" s="6"/>
      <c r="D22" s="603" t="s">
        <v>512</v>
      </c>
      <c r="E22" s="604"/>
      <c r="F22" s="604"/>
      <c r="G22" s="604"/>
      <c r="H22" s="604"/>
      <c r="I22" s="604"/>
      <c r="J22" s="604"/>
      <c r="K22" s="605"/>
      <c r="L22" s="6"/>
      <c r="M22" s="6"/>
      <c r="N22" s="7"/>
    </row>
    <row r="23" spans="1:14" ht="15.75" thickBot="1" x14ac:dyDescent="0.3">
      <c r="A23" s="5"/>
      <c r="B23" s="6"/>
      <c r="C23" s="6"/>
      <c r="D23" s="606"/>
      <c r="E23" s="607"/>
      <c r="F23" s="607"/>
      <c r="G23" s="607"/>
      <c r="H23" s="607"/>
      <c r="I23" s="607"/>
      <c r="J23" s="607"/>
      <c r="K23" s="608"/>
      <c r="L23" s="6"/>
      <c r="M23" s="6"/>
      <c r="N23" s="7"/>
    </row>
    <row r="24" spans="1:14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1:14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x14ac:dyDescent="0.25">
      <c r="A29" s="5"/>
      <c r="B29" s="6" t="s">
        <v>514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x14ac:dyDescent="0.25">
      <c r="A30" s="5"/>
      <c r="B30" s="12" t="s">
        <v>513</v>
      </c>
      <c r="C30" s="12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pans="1:14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34"/>
    </row>
    <row r="33" spans="1:14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1:14" ht="18.75" x14ac:dyDescent="0.3">
      <c r="A34" s="5"/>
      <c r="B34" s="616" t="s">
        <v>0</v>
      </c>
      <c r="C34" s="616"/>
      <c r="D34" s="61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1:14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5.75" x14ac:dyDescent="0.25">
      <c r="A36" s="5"/>
      <c r="B36" s="8" t="s">
        <v>863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5.75" x14ac:dyDescent="0.25">
      <c r="A37" s="5"/>
      <c r="B37" s="8" t="s">
        <v>10</v>
      </c>
      <c r="C37" s="8"/>
      <c r="D37" s="8"/>
      <c r="E37" s="8"/>
      <c r="F37" s="13"/>
      <c r="G37" s="6"/>
      <c r="H37" s="6"/>
      <c r="I37" s="6"/>
      <c r="J37" s="6"/>
      <c r="K37" s="6"/>
      <c r="L37" s="6"/>
      <c r="M37" s="6"/>
      <c r="N37" s="7"/>
    </row>
    <row r="38" spans="1:14" x14ac:dyDescent="0.25">
      <c r="A38" s="5"/>
      <c r="B38" s="9" t="s">
        <v>1</v>
      </c>
      <c r="C38" s="10" t="s">
        <v>2</v>
      </c>
      <c r="D38" s="10"/>
      <c r="E38" s="10"/>
      <c r="F38" s="6"/>
      <c r="G38" s="6"/>
      <c r="H38" s="6"/>
      <c r="I38" s="6"/>
      <c r="J38" s="6"/>
      <c r="K38" s="6"/>
      <c r="L38" s="6"/>
      <c r="M38" s="6"/>
      <c r="N38" s="7"/>
    </row>
    <row r="39" spans="1:14" x14ac:dyDescent="0.25">
      <c r="A39" s="5"/>
      <c r="B39" s="9" t="s">
        <v>3</v>
      </c>
      <c r="C39" s="10" t="s">
        <v>108</v>
      </c>
      <c r="D39" s="10"/>
      <c r="E39" s="10"/>
      <c r="F39" s="6"/>
      <c r="G39" s="6"/>
      <c r="H39" s="6"/>
      <c r="I39" s="6"/>
      <c r="J39" s="6"/>
      <c r="K39" s="6"/>
      <c r="L39" s="6"/>
      <c r="M39" s="6"/>
      <c r="N39" s="7"/>
    </row>
    <row r="40" spans="1:14" x14ac:dyDescent="0.25">
      <c r="A40" s="5"/>
      <c r="B40" s="11" t="s">
        <v>864</v>
      </c>
      <c r="C40" s="49" t="s">
        <v>865</v>
      </c>
      <c r="D40" s="12"/>
      <c r="E40" s="12"/>
      <c r="F40" s="6"/>
      <c r="G40" s="6"/>
      <c r="H40" s="6"/>
      <c r="I40" s="6"/>
      <c r="J40" s="6"/>
      <c r="K40" s="6"/>
      <c r="L40" s="6"/>
      <c r="M40" s="6"/>
      <c r="N40" s="7"/>
    </row>
    <row r="41" spans="1:14" ht="15.75" x14ac:dyDescent="0.25">
      <c r="A41" s="5"/>
      <c r="B41" s="8" t="s">
        <v>866</v>
      </c>
      <c r="C41" s="8"/>
      <c r="D41" s="8"/>
      <c r="E41" s="8"/>
      <c r="F41" s="13"/>
      <c r="G41" s="6"/>
      <c r="H41" s="6"/>
      <c r="I41" s="6"/>
      <c r="J41" s="6"/>
      <c r="K41" s="6"/>
      <c r="L41" s="6"/>
      <c r="M41" s="6"/>
      <c r="N41" s="7"/>
    </row>
    <row r="42" spans="1:14" ht="15.75" x14ac:dyDescent="0.25">
      <c r="A42" s="5"/>
      <c r="B42" s="535" t="s">
        <v>1</v>
      </c>
      <c r="C42" s="45" t="s">
        <v>867</v>
      </c>
      <c r="D42" s="45"/>
      <c r="E42" s="45"/>
      <c r="F42" s="45"/>
      <c r="G42" s="214"/>
      <c r="H42" s="214"/>
      <c r="I42" s="6"/>
      <c r="J42" s="6"/>
      <c r="K42" s="6"/>
      <c r="L42" s="6"/>
      <c r="M42" s="6"/>
      <c r="N42" s="7"/>
    </row>
    <row r="43" spans="1:14" x14ac:dyDescent="0.25">
      <c r="A43" s="5"/>
      <c r="B43" s="9" t="s">
        <v>3</v>
      </c>
      <c r="C43" s="10" t="s">
        <v>4</v>
      </c>
      <c r="D43" s="10"/>
      <c r="E43" s="10"/>
      <c r="F43" s="10"/>
      <c r="G43" s="10"/>
      <c r="H43" s="10"/>
      <c r="I43" s="6"/>
      <c r="J43" s="6"/>
      <c r="K43" s="6"/>
      <c r="L43" s="6"/>
      <c r="M43" s="6"/>
      <c r="N43" s="7"/>
    </row>
    <row r="44" spans="1:14" x14ac:dyDescent="0.25">
      <c r="A44" s="5"/>
      <c r="B44" s="9" t="s">
        <v>8</v>
      </c>
      <c r="C44" s="10" t="s">
        <v>868</v>
      </c>
      <c r="D44" s="10"/>
      <c r="E44" s="10"/>
      <c r="F44" s="10"/>
      <c r="G44" s="10"/>
      <c r="H44" s="10"/>
      <c r="I44" s="10"/>
      <c r="J44" s="6"/>
      <c r="K44" s="6"/>
      <c r="L44" s="6"/>
      <c r="M44" s="6"/>
      <c r="N44" s="7"/>
    </row>
    <row r="45" spans="1:14" x14ac:dyDescent="0.25">
      <c r="A45" s="5"/>
      <c r="B45" s="11"/>
      <c r="C45" s="6"/>
      <c r="D45" s="12" t="s">
        <v>869</v>
      </c>
      <c r="E45" s="12"/>
      <c r="F45" s="12"/>
      <c r="G45" s="12"/>
      <c r="H45" s="12"/>
      <c r="I45" s="12"/>
      <c r="J45" s="12"/>
      <c r="K45" s="12"/>
      <c r="L45" s="6"/>
      <c r="M45" s="6"/>
      <c r="N45" s="7"/>
    </row>
    <row r="46" spans="1:14" x14ac:dyDescent="0.25">
      <c r="A46" s="5"/>
      <c r="B46" s="11"/>
      <c r="C46" s="6"/>
      <c r="D46" s="12" t="s">
        <v>870</v>
      </c>
      <c r="E46" s="12"/>
      <c r="F46" s="12"/>
      <c r="G46" s="12"/>
      <c r="H46" s="12"/>
      <c r="I46" s="12"/>
      <c r="J46" s="12"/>
      <c r="K46" s="12"/>
      <c r="L46" s="6"/>
      <c r="M46" s="6"/>
      <c r="N46" s="7"/>
    </row>
    <row r="47" spans="1:14" x14ac:dyDescent="0.25">
      <c r="A47" s="5"/>
      <c r="B47" s="11"/>
      <c r="C47" s="6"/>
      <c r="D47" s="12" t="s">
        <v>871</v>
      </c>
      <c r="E47" s="12"/>
      <c r="F47" s="12"/>
      <c r="G47" s="12"/>
      <c r="H47" s="12"/>
      <c r="I47" s="12"/>
      <c r="J47" s="12"/>
      <c r="K47" s="12"/>
      <c r="L47" s="6"/>
      <c r="M47" s="6"/>
      <c r="N47" s="7"/>
    </row>
    <row r="48" spans="1:14" x14ac:dyDescent="0.25">
      <c r="A48" s="5"/>
      <c r="B48" s="11" t="s">
        <v>443</v>
      </c>
      <c r="C48" s="10" t="s">
        <v>872</v>
      </c>
      <c r="D48" s="12"/>
      <c r="E48" s="12"/>
      <c r="F48" s="12"/>
      <c r="G48" s="12"/>
      <c r="H48" s="12"/>
      <c r="I48" s="12"/>
      <c r="J48" s="12"/>
      <c r="K48" s="12"/>
      <c r="L48" s="6"/>
      <c r="M48" s="6"/>
      <c r="N48" s="7"/>
    </row>
    <row r="49" spans="1:14" x14ac:dyDescent="0.25">
      <c r="A49" s="5"/>
      <c r="B49" s="11" t="s">
        <v>447</v>
      </c>
      <c r="C49" s="10" t="s">
        <v>873</v>
      </c>
      <c r="D49" s="12"/>
      <c r="E49" s="12"/>
      <c r="F49" s="12"/>
      <c r="G49" s="12"/>
      <c r="H49" s="12"/>
      <c r="I49" s="12"/>
      <c r="J49" s="12"/>
      <c r="K49" s="12"/>
      <c r="L49" s="6"/>
      <c r="M49" s="6"/>
      <c r="N49" s="7"/>
    </row>
    <row r="50" spans="1:14" ht="15.75" x14ac:dyDescent="0.25">
      <c r="A50" s="5"/>
      <c r="B50" s="44" t="s">
        <v>874</v>
      </c>
      <c r="C50" s="8"/>
      <c r="D50" s="8"/>
      <c r="E50" s="8"/>
      <c r="F50" s="8"/>
      <c r="G50" s="6"/>
      <c r="H50" s="6"/>
      <c r="I50" s="6"/>
      <c r="J50" s="6"/>
      <c r="K50" s="6"/>
      <c r="L50" s="6"/>
      <c r="M50" s="6"/>
      <c r="N50" s="7"/>
    </row>
    <row r="51" spans="1:14" ht="15.75" x14ac:dyDescent="0.25">
      <c r="A51" s="5"/>
      <c r="B51" s="44"/>
      <c r="C51" s="8"/>
      <c r="D51" s="8"/>
      <c r="E51" s="8"/>
      <c r="F51" s="8"/>
      <c r="G51" s="6"/>
      <c r="H51" s="6"/>
      <c r="I51" s="6"/>
      <c r="J51" s="6"/>
      <c r="K51" s="6"/>
      <c r="L51" s="6"/>
      <c r="M51" s="6"/>
      <c r="N51" s="7"/>
    </row>
    <row r="52" spans="1:14" ht="15.75" x14ac:dyDescent="0.25">
      <c r="A52" s="5"/>
      <c r="B52" s="44" t="s">
        <v>875</v>
      </c>
      <c r="C52" s="8"/>
      <c r="D52" s="8"/>
      <c r="E52" s="8"/>
      <c r="F52" s="8"/>
      <c r="G52" s="6"/>
      <c r="H52" s="6"/>
      <c r="I52" s="6"/>
      <c r="J52" s="6"/>
      <c r="K52" s="6"/>
      <c r="L52" s="6"/>
      <c r="M52" s="6"/>
      <c r="N52" s="7"/>
    </row>
    <row r="53" spans="1:14" ht="15.75" x14ac:dyDescent="0.25">
      <c r="A53" s="5"/>
      <c r="B53" s="535" t="s">
        <v>1</v>
      </c>
      <c r="C53" s="45" t="s">
        <v>876</v>
      </c>
      <c r="D53" s="45"/>
      <c r="E53" s="45"/>
      <c r="F53" s="45"/>
      <c r="G53" s="45"/>
      <c r="H53" s="45"/>
      <c r="I53" s="45"/>
      <c r="J53" s="6"/>
      <c r="K53" s="6"/>
      <c r="L53" s="6"/>
      <c r="M53" s="6"/>
      <c r="N53" s="7"/>
    </row>
    <row r="54" spans="1:14" ht="15.75" x14ac:dyDescent="0.25">
      <c r="A54" s="5"/>
      <c r="B54" s="8" t="s">
        <v>879</v>
      </c>
      <c r="C54" s="8"/>
      <c r="D54" s="8"/>
      <c r="E54" s="8"/>
      <c r="F54" s="8"/>
      <c r="G54" s="6"/>
      <c r="H54" s="6"/>
      <c r="I54" s="6"/>
      <c r="J54" s="6"/>
      <c r="K54" s="6"/>
      <c r="L54" s="6"/>
      <c r="M54" s="6"/>
      <c r="N54" s="7"/>
    </row>
    <row r="55" spans="1:14" x14ac:dyDescent="0.25">
      <c r="A55" s="5"/>
      <c r="B55" s="9" t="s">
        <v>1</v>
      </c>
      <c r="C55" s="10" t="s">
        <v>5</v>
      </c>
      <c r="D55" s="10"/>
      <c r="E55" s="10"/>
      <c r="F55" s="10"/>
      <c r="G55" s="6"/>
      <c r="H55" s="6"/>
      <c r="I55" s="6"/>
      <c r="J55" s="6"/>
      <c r="K55" s="6"/>
      <c r="L55" s="6"/>
      <c r="M55" s="6"/>
      <c r="N55" s="7"/>
    </row>
    <row r="56" spans="1:14" x14ac:dyDescent="0.25">
      <c r="A56" s="5"/>
      <c r="B56" s="11"/>
      <c r="C56" s="6"/>
      <c r="D56" s="12" t="s">
        <v>6</v>
      </c>
      <c r="E56" s="12"/>
      <c r="F56" s="12"/>
      <c r="G56" s="12"/>
      <c r="H56" s="12"/>
      <c r="I56" s="12"/>
      <c r="J56" s="6"/>
      <c r="K56" s="6"/>
      <c r="L56" s="6"/>
      <c r="M56" s="6"/>
      <c r="N56" s="7"/>
    </row>
    <row r="57" spans="1:14" x14ac:dyDescent="0.25">
      <c r="A57" s="5"/>
      <c r="B57" s="11"/>
      <c r="C57" s="6"/>
      <c r="D57" s="12" t="s">
        <v>7</v>
      </c>
      <c r="E57" s="12"/>
      <c r="F57" s="12"/>
      <c r="G57" s="12"/>
      <c r="H57" s="12"/>
      <c r="I57" s="12"/>
      <c r="J57" s="6"/>
      <c r="K57" s="6"/>
      <c r="L57" s="6"/>
      <c r="M57" s="6"/>
      <c r="N57" s="7"/>
    </row>
    <row r="58" spans="1:14" ht="15.75" x14ac:dyDescent="0.25">
      <c r="A58" s="5"/>
      <c r="B58" s="44" t="s">
        <v>880</v>
      </c>
      <c r="C58" s="8"/>
      <c r="D58" s="536"/>
      <c r="E58" s="536"/>
      <c r="F58" s="12"/>
      <c r="G58" s="12"/>
      <c r="H58" s="12"/>
      <c r="I58" s="12"/>
      <c r="J58" s="6"/>
      <c r="K58" s="6"/>
      <c r="L58" s="6"/>
      <c r="M58" s="6"/>
      <c r="N58" s="7"/>
    </row>
    <row r="59" spans="1:14" x14ac:dyDescent="0.25">
      <c r="A59" s="5"/>
      <c r="B59" s="11" t="s">
        <v>3</v>
      </c>
      <c r="C59" s="10" t="s">
        <v>877</v>
      </c>
      <c r="D59" s="12"/>
      <c r="E59" s="12"/>
      <c r="F59" s="12"/>
      <c r="G59" s="12"/>
      <c r="H59" s="12"/>
      <c r="I59" s="12"/>
      <c r="J59" s="6"/>
      <c r="K59" s="6"/>
      <c r="L59" s="6"/>
      <c r="M59" s="6"/>
      <c r="N59" s="7"/>
    </row>
    <row r="60" spans="1:14" x14ac:dyDescent="0.25">
      <c r="A60" s="5"/>
      <c r="B60" s="11" t="s">
        <v>8</v>
      </c>
      <c r="C60" s="6" t="s">
        <v>878</v>
      </c>
      <c r="D60" s="12"/>
      <c r="E60" s="12"/>
      <c r="F60" s="12"/>
      <c r="G60" s="12"/>
      <c r="H60" s="12"/>
      <c r="I60" s="12"/>
      <c r="J60" s="6"/>
      <c r="K60" s="6"/>
      <c r="L60" s="6"/>
      <c r="M60" s="6"/>
      <c r="N60" s="7"/>
    </row>
    <row r="61" spans="1:14" ht="15.75" x14ac:dyDescent="0.25">
      <c r="A61" s="5"/>
      <c r="B61" s="8" t="s">
        <v>881</v>
      </c>
      <c r="C61" s="8"/>
      <c r="D61" s="8"/>
      <c r="E61" s="8"/>
      <c r="F61" s="6"/>
      <c r="G61" s="6"/>
      <c r="H61" s="6"/>
      <c r="I61" s="6"/>
      <c r="J61" s="6"/>
      <c r="K61" s="6"/>
      <c r="L61" s="6"/>
      <c r="M61" s="6"/>
      <c r="N61" s="7"/>
    </row>
    <row r="62" spans="1:14" x14ac:dyDescent="0.25">
      <c r="A62" s="5"/>
      <c r="B62" s="9"/>
      <c r="C62" s="10"/>
      <c r="D62" s="10"/>
      <c r="E62" s="10"/>
      <c r="F62" s="6"/>
      <c r="G62" s="6"/>
      <c r="H62" s="6"/>
      <c r="I62" s="6"/>
      <c r="J62" s="6"/>
      <c r="K62" s="6"/>
      <c r="L62" s="6"/>
      <c r="M62" s="6"/>
      <c r="N62" s="7"/>
    </row>
    <row r="63" spans="1:14" x14ac:dyDescent="0.2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</row>
    <row r="64" spans="1:14" x14ac:dyDescent="0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" t="s">
        <v>9</v>
      </c>
    </row>
    <row r="65" spans="1:14" x14ac:dyDescent="0.25">
      <c r="A65" s="2"/>
      <c r="B65" s="16" t="s">
        <v>11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1:14" x14ac:dyDescent="0.2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</row>
    <row r="67" spans="1:14" x14ac:dyDescent="0.25">
      <c r="A67" s="5"/>
      <c r="B67" s="6" t="s">
        <v>12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</row>
    <row r="68" spans="1:14" x14ac:dyDescent="0.2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</row>
    <row r="69" spans="1:14" x14ac:dyDescent="0.25">
      <c r="A69" s="5"/>
      <c r="B69" s="6" t="s">
        <v>24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</row>
    <row r="70" spans="1:14" x14ac:dyDescent="0.25">
      <c r="A70" s="5"/>
      <c r="B70" s="11" t="s">
        <v>13</v>
      </c>
      <c r="C70" s="13" t="s">
        <v>25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</row>
    <row r="71" spans="1:14" x14ac:dyDescent="0.25">
      <c r="A71" s="5"/>
      <c r="B71" s="11"/>
      <c r="C71" s="6"/>
      <c r="D71" s="10" t="s">
        <v>14</v>
      </c>
      <c r="E71" s="10"/>
      <c r="F71" s="10"/>
      <c r="G71" s="10"/>
      <c r="H71" s="10"/>
      <c r="I71" s="10"/>
      <c r="J71" s="10"/>
      <c r="K71" s="10"/>
      <c r="L71" s="10"/>
      <c r="M71" s="10"/>
      <c r="N71" s="17"/>
    </row>
    <row r="72" spans="1:14" x14ac:dyDescent="0.25">
      <c r="A72" s="5"/>
      <c r="B72" s="11"/>
      <c r="C72" s="6"/>
      <c r="D72" s="10" t="s">
        <v>15</v>
      </c>
      <c r="E72" s="10"/>
      <c r="F72" s="10"/>
      <c r="G72" s="10"/>
      <c r="H72" s="10"/>
      <c r="I72" s="10"/>
      <c r="J72" s="10"/>
      <c r="K72" s="10"/>
      <c r="L72" s="10"/>
      <c r="M72" s="10"/>
      <c r="N72" s="17"/>
    </row>
    <row r="73" spans="1:14" x14ac:dyDescent="0.25">
      <c r="A73" s="5"/>
      <c r="B73" s="11"/>
      <c r="C73" s="6"/>
      <c r="D73" s="10" t="s">
        <v>16</v>
      </c>
      <c r="E73" s="10"/>
      <c r="F73" s="10"/>
      <c r="G73" s="10"/>
      <c r="H73" s="10"/>
      <c r="I73" s="10"/>
      <c r="J73" s="10"/>
      <c r="K73" s="10"/>
      <c r="L73" s="10"/>
      <c r="M73" s="10"/>
      <c r="N73" s="17"/>
    </row>
    <row r="74" spans="1:14" x14ac:dyDescent="0.25">
      <c r="A74" s="5"/>
      <c r="B74" s="11" t="s">
        <v>17</v>
      </c>
      <c r="C74" s="13" t="s">
        <v>26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</row>
    <row r="75" spans="1:14" x14ac:dyDescent="0.25">
      <c r="A75" s="5"/>
      <c r="B75" s="11"/>
      <c r="C75" s="6"/>
      <c r="D75" s="10" t="s">
        <v>19</v>
      </c>
      <c r="E75" s="10"/>
      <c r="F75" s="10"/>
      <c r="G75" s="10"/>
      <c r="H75" s="10"/>
      <c r="I75" s="10"/>
      <c r="J75" s="10"/>
      <c r="K75" s="10"/>
      <c r="L75" s="10"/>
      <c r="M75" s="10"/>
      <c r="N75" s="17"/>
    </row>
    <row r="76" spans="1:14" x14ac:dyDescent="0.25">
      <c r="A76" s="5"/>
      <c r="B76" s="11"/>
      <c r="C76" s="6"/>
      <c r="D76" s="10" t="s">
        <v>20</v>
      </c>
      <c r="E76" s="10"/>
      <c r="F76" s="10"/>
      <c r="G76" s="10"/>
      <c r="H76" s="10"/>
      <c r="I76" s="10"/>
      <c r="J76" s="10"/>
      <c r="K76" s="10"/>
      <c r="L76" s="10"/>
      <c r="M76" s="10"/>
      <c r="N76" s="17"/>
    </row>
    <row r="77" spans="1:14" x14ac:dyDescent="0.25">
      <c r="A77" s="5"/>
      <c r="B77" s="6"/>
      <c r="C77" s="6"/>
      <c r="D77" s="10" t="s">
        <v>22</v>
      </c>
      <c r="E77" s="10"/>
      <c r="F77" s="10"/>
      <c r="G77" s="10"/>
      <c r="H77" s="10"/>
      <c r="I77" s="10"/>
      <c r="J77" s="10"/>
      <c r="K77" s="10"/>
      <c r="L77" s="10"/>
      <c r="M77" s="10"/>
      <c r="N77" s="17"/>
    </row>
    <row r="78" spans="1:14" x14ac:dyDescent="0.25">
      <c r="A78" s="5"/>
      <c r="B78" s="6"/>
      <c r="C78" s="6"/>
      <c r="D78" s="10"/>
      <c r="E78" s="10" t="s">
        <v>18</v>
      </c>
      <c r="F78" s="10"/>
      <c r="G78" s="10"/>
      <c r="H78" s="10"/>
      <c r="I78" s="10"/>
      <c r="J78" s="10"/>
      <c r="K78" s="10"/>
      <c r="L78" s="10"/>
      <c r="M78" s="10"/>
      <c r="N78" s="17"/>
    </row>
    <row r="79" spans="1:14" x14ac:dyDescent="0.25">
      <c r="A79" s="5"/>
      <c r="B79" s="6"/>
      <c r="C79" s="6"/>
      <c r="D79" s="10"/>
      <c r="E79" s="10" t="s">
        <v>21</v>
      </c>
      <c r="F79" s="10"/>
      <c r="G79" s="10"/>
      <c r="H79" s="10"/>
      <c r="I79" s="10"/>
      <c r="J79" s="10"/>
      <c r="K79" s="10"/>
      <c r="L79" s="10"/>
      <c r="M79" s="10"/>
      <c r="N79" s="17"/>
    </row>
    <row r="80" spans="1:14" x14ac:dyDescent="0.25">
      <c r="A80" s="5"/>
      <c r="B80" s="6"/>
      <c r="C80" s="6"/>
      <c r="D80" s="10"/>
      <c r="E80" s="10" t="s">
        <v>38</v>
      </c>
      <c r="F80" s="10"/>
      <c r="G80" s="10"/>
      <c r="H80" s="10"/>
      <c r="I80" s="10"/>
      <c r="J80" s="10"/>
      <c r="K80" s="10"/>
      <c r="L80" s="10"/>
      <c r="M80" s="10"/>
      <c r="N80" s="17"/>
    </row>
    <row r="81" spans="1:14" x14ac:dyDescent="0.25">
      <c r="A81" s="5"/>
      <c r="B81" s="11" t="s">
        <v>23</v>
      </c>
      <c r="C81" s="13" t="s">
        <v>27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</row>
    <row r="82" spans="1:14" x14ac:dyDescent="0.25">
      <c r="A82" s="5"/>
      <c r="B82" s="6"/>
      <c r="C82" s="6"/>
      <c r="D82" s="10" t="s">
        <v>34</v>
      </c>
      <c r="E82" s="10"/>
      <c r="F82" s="10"/>
      <c r="G82" s="10"/>
      <c r="H82" s="10"/>
      <c r="I82" s="10"/>
      <c r="J82" s="10"/>
      <c r="K82" s="10"/>
      <c r="L82" s="10"/>
      <c r="M82" s="10"/>
      <c r="N82" s="17"/>
    </row>
    <row r="83" spans="1:14" x14ac:dyDescent="0.25">
      <c r="A83" s="5"/>
      <c r="B83" s="6"/>
      <c r="C83" s="6"/>
      <c r="D83" s="10"/>
      <c r="E83" s="10" t="s">
        <v>28</v>
      </c>
      <c r="F83" s="10"/>
      <c r="G83" s="10"/>
      <c r="H83" s="10"/>
      <c r="I83" s="10"/>
      <c r="J83" s="10"/>
      <c r="K83" s="10"/>
      <c r="L83" s="10"/>
      <c r="M83" s="10"/>
      <c r="N83" s="17"/>
    </row>
    <row r="84" spans="1:14" x14ac:dyDescent="0.25">
      <c r="A84" s="5"/>
      <c r="B84" s="6"/>
      <c r="C84" s="6"/>
      <c r="D84" s="10"/>
      <c r="E84" s="10" t="s">
        <v>29</v>
      </c>
      <c r="F84" s="10"/>
      <c r="G84" s="10"/>
      <c r="H84" s="10"/>
      <c r="I84" s="10"/>
      <c r="J84" s="10"/>
      <c r="K84" s="10"/>
      <c r="L84" s="10"/>
      <c r="M84" s="10"/>
      <c r="N84" s="17"/>
    </row>
    <row r="85" spans="1:14" x14ac:dyDescent="0.25">
      <c r="A85" s="5"/>
      <c r="B85" s="6"/>
      <c r="C85" s="6"/>
      <c r="D85" s="10"/>
      <c r="E85" s="10" t="s">
        <v>30</v>
      </c>
      <c r="F85" s="10"/>
      <c r="G85" s="10"/>
      <c r="H85" s="10"/>
      <c r="I85" s="10"/>
      <c r="J85" s="10"/>
      <c r="K85" s="10"/>
      <c r="L85" s="10"/>
      <c r="M85" s="10"/>
      <c r="N85" s="17"/>
    </row>
    <row r="86" spans="1:14" x14ac:dyDescent="0.25">
      <c r="A86" s="5"/>
      <c r="B86" s="6"/>
      <c r="C86" s="6"/>
      <c r="D86" s="10" t="s">
        <v>33</v>
      </c>
      <c r="E86" s="10"/>
      <c r="F86" s="10"/>
      <c r="G86" s="10"/>
      <c r="H86" s="10"/>
      <c r="I86" s="10"/>
      <c r="J86" s="10"/>
      <c r="K86" s="10"/>
      <c r="L86" s="10"/>
      <c r="M86" s="10"/>
      <c r="N86" s="17"/>
    </row>
    <row r="87" spans="1:14" x14ac:dyDescent="0.25">
      <c r="A87" s="5"/>
      <c r="B87" s="6"/>
      <c r="C87" s="6"/>
      <c r="D87" s="10"/>
      <c r="E87" s="10" t="s">
        <v>35</v>
      </c>
      <c r="F87" s="10"/>
      <c r="G87" s="10"/>
      <c r="H87" s="10"/>
      <c r="I87" s="10"/>
      <c r="J87" s="10"/>
      <c r="K87" s="10"/>
      <c r="L87" s="10"/>
      <c r="M87" s="10"/>
      <c r="N87" s="17"/>
    </row>
    <row r="88" spans="1:14" x14ac:dyDescent="0.25">
      <c r="A88" s="5"/>
      <c r="B88" s="6"/>
      <c r="C88" s="6"/>
      <c r="D88" s="10"/>
      <c r="E88" s="10" t="s">
        <v>31</v>
      </c>
      <c r="F88" s="10"/>
      <c r="G88" s="10"/>
      <c r="H88" s="10"/>
      <c r="I88" s="10"/>
      <c r="J88" s="10"/>
      <c r="K88" s="10"/>
      <c r="L88" s="10"/>
      <c r="M88" s="10"/>
      <c r="N88" s="17"/>
    </row>
    <row r="89" spans="1:14" x14ac:dyDescent="0.25">
      <c r="A89" s="5"/>
      <c r="B89" s="6"/>
      <c r="C89" s="6"/>
      <c r="D89" s="10"/>
      <c r="E89" s="10" t="s">
        <v>32</v>
      </c>
      <c r="F89" s="10"/>
      <c r="G89" s="10"/>
      <c r="H89" s="10"/>
      <c r="I89" s="10"/>
      <c r="J89" s="10"/>
      <c r="K89" s="10"/>
      <c r="L89" s="10"/>
      <c r="M89" s="10"/>
      <c r="N89" s="17"/>
    </row>
    <row r="90" spans="1:14" x14ac:dyDescent="0.25">
      <c r="A90" s="5"/>
      <c r="B90" s="6"/>
      <c r="C90" s="6"/>
      <c r="D90" s="6"/>
      <c r="E90" s="10" t="s">
        <v>36</v>
      </c>
      <c r="F90" s="6"/>
      <c r="G90" s="6"/>
      <c r="H90" s="6"/>
      <c r="I90" s="6"/>
      <c r="J90" s="6"/>
      <c r="K90" s="6"/>
      <c r="L90" s="6"/>
      <c r="M90" s="6"/>
      <c r="N90" s="7"/>
    </row>
    <row r="91" spans="1:14" x14ac:dyDescent="0.25">
      <c r="A91" s="5"/>
      <c r="B91" s="6"/>
      <c r="C91" s="6"/>
      <c r="D91" s="6"/>
      <c r="E91" s="6"/>
      <c r="F91" s="10" t="s">
        <v>37</v>
      </c>
      <c r="G91" s="10"/>
      <c r="H91" s="10"/>
      <c r="I91" s="10"/>
      <c r="J91" s="10"/>
      <c r="K91" s="10"/>
      <c r="L91" s="10"/>
      <c r="M91" s="10"/>
      <c r="N91" s="17"/>
    </row>
    <row r="92" spans="1:14" x14ac:dyDescent="0.25">
      <c r="A92" s="5"/>
      <c r="B92" s="6"/>
      <c r="C92" s="6"/>
      <c r="D92" s="6" t="s">
        <v>39</v>
      </c>
      <c r="E92" s="6"/>
      <c r="F92" s="6"/>
      <c r="G92" s="6"/>
      <c r="H92" s="6"/>
      <c r="I92" s="6"/>
      <c r="J92" s="6"/>
      <c r="K92" s="6"/>
      <c r="L92" s="6"/>
      <c r="M92" s="6"/>
      <c r="N92" s="7"/>
    </row>
    <row r="93" spans="1:14" x14ac:dyDescent="0.25">
      <c r="A93" s="5"/>
      <c r="B93" s="6"/>
      <c r="C93" s="6"/>
      <c r="D93" s="6"/>
      <c r="E93" s="10" t="s">
        <v>40</v>
      </c>
      <c r="F93" s="10"/>
      <c r="G93" s="10"/>
      <c r="H93" s="10"/>
      <c r="I93" s="10"/>
      <c r="J93" s="10"/>
      <c r="K93" s="10"/>
      <c r="L93" s="10"/>
      <c r="M93" s="10"/>
      <c r="N93" s="17"/>
    </row>
    <row r="94" spans="1:14" x14ac:dyDescent="0.25">
      <c r="A94" s="5"/>
      <c r="B94" s="6"/>
      <c r="C94" s="6"/>
      <c r="D94" s="6"/>
      <c r="E94" s="10" t="s">
        <v>41</v>
      </c>
      <c r="F94" s="10"/>
      <c r="G94" s="10"/>
      <c r="H94" s="10"/>
      <c r="I94" s="10"/>
      <c r="J94" s="10"/>
      <c r="K94" s="10"/>
      <c r="L94" s="10"/>
      <c r="M94" s="10"/>
      <c r="N94" s="17"/>
    </row>
    <row r="95" spans="1:14" x14ac:dyDescent="0.25">
      <c r="A95" s="5"/>
      <c r="B95" s="6"/>
      <c r="C95" s="6"/>
      <c r="D95" s="6"/>
      <c r="E95" s="10" t="s">
        <v>42</v>
      </c>
      <c r="F95" s="10"/>
      <c r="G95" s="10"/>
      <c r="H95" s="10"/>
      <c r="I95" s="10"/>
      <c r="J95" s="10"/>
      <c r="K95" s="10"/>
      <c r="L95" s="10"/>
      <c r="M95" s="10"/>
      <c r="N95" s="17"/>
    </row>
    <row r="96" spans="1:14" x14ac:dyDescent="0.25">
      <c r="A96" s="5"/>
      <c r="B96" s="6"/>
      <c r="C96" s="6"/>
      <c r="D96" s="6"/>
      <c r="E96" s="10" t="s">
        <v>43</v>
      </c>
      <c r="F96" s="10"/>
      <c r="G96" s="10"/>
      <c r="H96" s="10"/>
      <c r="I96" s="10"/>
      <c r="J96" s="10"/>
      <c r="K96" s="10"/>
      <c r="L96" s="10"/>
      <c r="M96" s="10"/>
      <c r="N96" s="17"/>
    </row>
    <row r="97" spans="1:14" x14ac:dyDescent="0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" t="s">
        <v>44</v>
      </c>
    </row>
    <row r="98" spans="1:14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1:14" ht="15.75" x14ac:dyDescent="0.25">
      <c r="A99" s="5"/>
      <c r="B99" s="8" t="s">
        <v>45</v>
      </c>
      <c r="C99" s="13"/>
      <c r="D99" s="13"/>
      <c r="E99" s="13"/>
      <c r="F99" s="6"/>
      <c r="G99" s="6"/>
      <c r="H99" s="6"/>
      <c r="I99" s="6"/>
      <c r="J99" s="6"/>
      <c r="K99" s="6"/>
      <c r="L99" s="6"/>
      <c r="M99" s="6"/>
      <c r="N99" s="7"/>
    </row>
    <row r="100" spans="1:14" x14ac:dyDescent="0.2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</row>
    <row r="101" spans="1:14" x14ac:dyDescent="0.25">
      <c r="A101" s="5"/>
      <c r="B101" s="6"/>
      <c r="C101" s="6" t="s">
        <v>46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</row>
    <row r="102" spans="1:14" x14ac:dyDescent="0.2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</row>
    <row r="103" spans="1:14" x14ac:dyDescent="0.25">
      <c r="A103" s="5"/>
      <c r="B103" s="11" t="s">
        <v>47</v>
      </c>
      <c r="C103" s="19" t="s">
        <v>2</v>
      </c>
      <c r="D103" s="19"/>
      <c r="E103" s="19"/>
      <c r="F103" s="6"/>
      <c r="G103" s="6"/>
      <c r="H103" s="6"/>
      <c r="I103" s="6"/>
      <c r="J103" s="6"/>
      <c r="K103" s="6"/>
      <c r="L103" s="6"/>
      <c r="M103" s="6"/>
      <c r="N103" s="7"/>
    </row>
    <row r="104" spans="1:14" x14ac:dyDescent="0.25">
      <c r="A104" s="5"/>
      <c r="B104" s="1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</row>
    <row r="105" spans="1:14" x14ac:dyDescent="0.25">
      <c r="A105" s="5"/>
      <c r="B105" s="551" t="s">
        <v>48</v>
      </c>
      <c r="C105" s="551"/>
      <c r="D105" s="13" t="s">
        <v>49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20"/>
    </row>
    <row r="106" spans="1:14" x14ac:dyDescent="0.25">
      <c r="A106" s="5"/>
      <c r="B106" s="573" t="s">
        <v>50</v>
      </c>
      <c r="C106" s="573"/>
      <c r="D106" s="13" t="s">
        <v>51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20"/>
    </row>
    <row r="107" spans="1:14" x14ac:dyDescent="0.25">
      <c r="A107" s="5"/>
      <c r="B107" s="573" t="s">
        <v>52</v>
      </c>
      <c r="C107" s="57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</row>
    <row r="108" spans="1:14" x14ac:dyDescent="0.25">
      <c r="A108" s="5"/>
      <c r="B108" s="11"/>
      <c r="C108" s="6"/>
      <c r="D108" s="10" t="s">
        <v>55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7"/>
    </row>
    <row r="109" spans="1:14" x14ac:dyDescent="0.25">
      <c r="A109" s="5"/>
      <c r="B109" s="6"/>
      <c r="C109" s="6"/>
      <c r="D109" s="10"/>
      <c r="E109" s="10" t="s">
        <v>53</v>
      </c>
      <c r="F109" s="10"/>
      <c r="G109" s="10"/>
      <c r="H109" s="10"/>
      <c r="I109" s="10"/>
      <c r="J109" s="10"/>
      <c r="K109" s="10"/>
      <c r="L109" s="10"/>
      <c r="M109" s="10"/>
      <c r="N109" s="17"/>
    </row>
    <row r="110" spans="1:14" x14ac:dyDescent="0.25">
      <c r="A110" s="5"/>
      <c r="B110" s="6"/>
      <c r="C110" s="6"/>
      <c r="D110" s="10"/>
      <c r="E110" s="10" t="s">
        <v>54</v>
      </c>
      <c r="F110" s="10"/>
      <c r="G110" s="10"/>
      <c r="H110" s="10"/>
      <c r="I110" s="10"/>
      <c r="J110" s="10"/>
      <c r="K110" s="10"/>
      <c r="L110" s="10"/>
      <c r="M110" s="10"/>
      <c r="N110" s="17"/>
    </row>
    <row r="111" spans="1:14" x14ac:dyDescent="0.2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7"/>
    </row>
    <row r="112" spans="1:14" x14ac:dyDescent="0.25">
      <c r="A112" s="5"/>
      <c r="B112" s="6"/>
      <c r="C112" s="6"/>
      <c r="D112" s="6" t="s">
        <v>58</v>
      </c>
      <c r="E112" s="6"/>
      <c r="F112" s="6"/>
      <c r="G112" s="6"/>
      <c r="H112" s="6"/>
      <c r="I112" s="6"/>
      <c r="J112" s="6"/>
      <c r="K112" s="6"/>
      <c r="L112" s="6"/>
      <c r="M112" s="6"/>
      <c r="N112" s="7"/>
    </row>
    <row r="113" spans="1:14" x14ac:dyDescent="0.25">
      <c r="A113" s="5"/>
      <c r="B113" s="6"/>
      <c r="C113" s="6"/>
      <c r="D113" s="6"/>
      <c r="E113" s="10" t="s">
        <v>56</v>
      </c>
      <c r="F113" s="10"/>
      <c r="G113" s="10"/>
      <c r="H113" s="10"/>
      <c r="I113" s="10"/>
      <c r="J113" s="10"/>
      <c r="K113" s="10"/>
      <c r="L113" s="10"/>
      <c r="M113" s="10"/>
      <c r="N113" s="17"/>
    </row>
    <row r="114" spans="1:14" x14ac:dyDescent="0.25">
      <c r="A114" s="5"/>
      <c r="B114" s="6"/>
      <c r="C114" s="6"/>
      <c r="D114" s="6"/>
      <c r="E114" s="10" t="s">
        <v>57</v>
      </c>
      <c r="F114" s="10"/>
      <c r="G114" s="10"/>
      <c r="H114" s="10"/>
      <c r="I114" s="10"/>
      <c r="J114" s="10"/>
      <c r="K114" s="10"/>
      <c r="L114" s="10"/>
      <c r="M114" s="10"/>
      <c r="N114" s="17"/>
    </row>
    <row r="115" spans="1:14" x14ac:dyDescent="0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</row>
    <row r="116" spans="1:14" x14ac:dyDescent="0.25">
      <c r="A116" s="5"/>
      <c r="B116" s="6"/>
      <c r="C116" s="6"/>
      <c r="D116" s="6" t="s">
        <v>59</v>
      </c>
      <c r="E116" s="6"/>
      <c r="F116" s="6"/>
      <c r="G116" s="6"/>
      <c r="H116" s="6"/>
      <c r="I116" s="6"/>
      <c r="J116" s="6"/>
      <c r="K116" s="6"/>
      <c r="L116" s="6"/>
      <c r="M116" s="6"/>
      <c r="N116" s="7"/>
    </row>
    <row r="117" spans="1:14" x14ac:dyDescent="0.25">
      <c r="A117" s="5"/>
      <c r="B117" s="6"/>
      <c r="C117" s="6"/>
      <c r="D117" s="6"/>
      <c r="E117" s="10" t="s">
        <v>61</v>
      </c>
      <c r="F117" s="10"/>
      <c r="G117" s="10"/>
      <c r="H117" s="10"/>
      <c r="I117" s="10"/>
      <c r="J117" s="10"/>
      <c r="K117" s="10"/>
      <c r="L117" s="10"/>
      <c r="M117" s="10"/>
      <c r="N117" s="17"/>
    </row>
    <row r="118" spans="1:14" x14ac:dyDescent="0.2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</row>
    <row r="119" spans="1:14" x14ac:dyDescent="0.25">
      <c r="A119" s="5"/>
      <c r="B119" s="6"/>
      <c r="C119" s="11" t="s">
        <v>13</v>
      </c>
      <c r="D119" s="13" t="s">
        <v>60</v>
      </c>
      <c r="E119" s="13"/>
      <c r="F119" s="13"/>
      <c r="G119" s="13"/>
      <c r="H119" s="13"/>
      <c r="I119" s="6"/>
      <c r="J119" s="6"/>
      <c r="K119" s="6"/>
      <c r="L119" s="6"/>
      <c r="M119" s="6"/>
      <c r="N119" s="7"/>
    </row>
    <row r="120" spans="1:14" x14ac:dyDescent="0.2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</row>
    <row r="121" spans="1:14" x14ac:dyDescent="0.25">
      <c r="A121" s="5"/>
      <c r="B121" s="6"/>
      <c r="C121" s="6"/>
      <c r="D121" s="620" t="s">
        <v>69</v>
      </c>
      <c r="E121" s="620"/>
      <c r="F121" s="620"/>
      <c r="G121" s="620"/>
      <c r="H121" s="620"/>
      <c r="I121" s="620"/>
      <c r="J121" s="620"/>
      <c r="K121" s="620"/>
      <c r="L121" s="620"/>
      <c r="M121" s="620"/>
      <c r="N121" s="621"/>
    </row>
    <row r="122" spans="1:14" x14ac:dyDescent="0.25">
      <c r="A122" s="5"/>
      <c r="B122" s="6"/>
      <c r="C122" s="6"/>
      <c r="D122" s="9"/>
      <c r="E122" s="10" t="s">
        <v>63</v>
      </c>
      <c r="F122" s="10"/>
      <c r="G122" s="10"/>
      <c r="H122" s="10"/>
      <c r="I122" s="10"/>
      <c r="J122" s="10"/>
      <c r="K122" s="10"/>
      <c r="L122" s="10"/>
      <c r="M122" s="10"/>
      <c r="N122" s="17"/>
    </row>
    <row r="123" spans="1:14" x14ac:dyDescent="0.25">
      <c r="A123" s="5"/>
      <c r="B123" s="6"/>
      <c r="C123" s="6"/>
      <c r="D123" s="620" t="s">
        <v>70</v>
      </c>
      <c r="E123" s="620"/>
      <c r="F123" s="620"/>
      <c r="G123" s="620"/>
      <c r="H123" s="620"/>
      <c r="I123" s="620"/>
      <c r="J123" s="620"/>
      <c r="K123" s="620"/>
      <c r="L123" s="620"/>
      <c r="M123" s="620"/>
      <c r="N123" s="621"/>
    </row>
    <row r="124" spans="1:14" x14ac:dyDescent="0.25">
      <c r="A124" s="5"/>
      <c r="B124" s="6"/>
      <c r="C124" s="6"/>
      <c r="D124" s="9"/>
      <c r="E124" s="10" t="s">
        <v>64</v>
      </c>
      <c r="F124" s="10"/>
      <c r="G124" s="10"/>
      <c r="H124" s="10"/>
      <c r="I124" s="10"/>
      <c r="J124" s="10"/>
      <c r="K124" s="10"/>
      <c r="L124" s="10"/>
      <c r="M124" s="10"/>
      <c r="N124" s="17"/>
    </row>
    <row r="125" spans="1:14" x14ac:dyDescent="0.25">
      <c r="A125" s="5"/>
      <c r="B125" s="6"/>
      <c r="C125" s="6"/>
      <c r="D125" s="9"/>
      <c r="E125" s="10" t="s">
        <v>65</v>
      </c>
      <c r="F125" s="10"/>
      <c r="G125" s="10"/>
      <c r="H125" s="10"/>
      <c r="I125" s="10"/>
      <c r="J125" s="10"/>
      <c r="K125" s="10"/>
      <c r="L125" s="10"/>
      <c r="M125" s="10"/>
      <c r="N125" s="17"/>
    </row>
    <row r="126" spans="1:14" x14ac:dyDescent="0.25">
      <c r="A126" s="5"/>
      <c r="B126" s="6"/>
      <c r="C126" s="6"/>
      <c r="D126" s="254" t="s">
        <v>71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7"/>
    </row>
    <row r="127" spans="1:14" x14ac:dyDescent="0.25">
      <c r="A127" s="5"/>
      <c r="B127" s="6"/>
      <c r="C127" s="6"/>
      <c r="D127" s="9"/>
      <c r="E127" s="10" t="s">
        <v>66</v>
      </c>
      <c r="F127" s="10"/>
      <c r="G127" s="10"/>
      <c r="H127" s="10"/>
      <c r="I127" s="10"/>
      <c r="J127" s="10"/>
      <c r="K127" s="10"/>
      <c r="L127" s="10"/>
      <c r="M127" s="10"/>
      <c r="N127" s="17"/>
    </row>
    <row r="128" spans="1:14" x14ac:dyDescent="0.25">
      <c r="A128" s="5"/>
      <c r="B128" s="6"/>
      <c r="C128" s="6"/>
      <c r="D128" s="9"/>
      <c r="E128" s="10" t="s">
        <v>67</v>
      </c>
      <c r="F128" s="10"/>
      <c r="G128" s="10"/>
      <c r="H128" s="10"/>
      <c r="I128" s="10"/>
      <c r="J128" s="10"/>
      <c r="K128" s="10"/>
      <c r="L128" s="10"/>
      <c r="M128" s="10"/>
      <c r="N128" s="17"/>
    </row>
    <row r="129" spans="1:14" x14ac:dyDescent="0.25">
      <c r="A129" s="5"/>
      <c r="B129" s="6"/>
      <c r="C129" s="6"/>
      <c r="D129" s="11"/>
      <c r="E129" s="22" t="s">
        <v>72</v>
      </c>
      <c r="F129" s="6"/>
      <c r="G129" s="6"/>
      <c r="H129" s="6"/>
      <c r="I129" s="6"/>
      <c r="J129" s="6"/>
      <c r="K129" s="6"/>
      <c r="L129" s="6"/>
      <c r="M129" s="6"/>
      <c r="N129" s="7"/>
    </row>
    <row r="130" spans="1:14" x14ac:dyDescent="0.25">
      <c r="A130" s="14"/>
      <c r="B130" s="15"/>
      <c r="C130" s="15"/>
      <c r="D130" s="21"/>
      <c r="E130" s="15"/>
      <c r="F130" s="15"/>
      <c r="G130" s="15"/>
      <c r="H130" s="15"/>
      <c r="I130" s="15"/>
      <c r="J130" s="15"/>
      <c r="K130" s="15"/>
      <c r="L130" s="15"/>
      <c r="M130" s="15"/>
      <c r="N130" s="1" t="s">
        <v>68</v>
      </c>
    </row>
    <row r="131" spans="1:14" x14ac:dyDescent="0.25">
      <c r="A131" s="2"/>
      <c r="B131" s="27" t="s">
        <v>47</v>
      </c>
      <c r="C131" s="16" t="s">
        <v>73</v>
      </c>
      <c r="D131" s="16"/>
      <c r="E131" s="16"/>
      <c r="F131" s="3"/>
      <c r="G131" s="3"/>
      <c r="H131" s="3"/>
      <c r="I131" s="3"/>
      <c r="J131" s="3"/>
      <c r="K131" s="3"/>
      <c r="L131" s="3"/>
      <c r="M131" s="3"/>
      <c r="N131" s="4"/>
    </row>
    <row r="132" spans="1:14" x14ac:dyDescent="0.2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7"/>
    </row>
    <row r="133" spans="1:14" x14ac:dyDescent="0.25">
      <c r="A133" s="5"/>
      <c r="B133" s="6"/>
      <c r="C133" s="6"/>
      <c r="D133" s="19" t="s">
        <v>74</v>
      </c>
      <c r="E133" s="19"/>
      <c r="F133" s="19"/>
      <c r="G133" s="19"/>
      <c r="H133" s="6"/>
      <c r="I133" s="6"/>
      <c r="J133" s="6"/>
      <c r="K133" s="6"/>
      <c r="L133" s="6"/>
      <c r="M133" s="6"/>
      <c r="N133" s="7"/>
    </row>
    <row r="134" spans="1:14" x14ac:dyDescent="0.2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7"/>
    </row>
    <row r="135" spans="1:14" x14ac:dyDescent="0.25">
      <c r="A135" s="5"/>
      <c r="B135" s="6"/>
      <c r="C135" s="6"/>
      <c r="D135" s="11" t="s">
        <v>62</v>
      </c>
      <c r="E135" s="10" t="s">
        <v>78</v>
      </c>
      <c r="F135" s="10"/>
      <c r="G135" s="10"/>
      <c r="H135" s="10"/>
      <c r="I135" s="10"/>
      <c r="J135" s="10"/>
      <c r="K135" s="10"/>
      <c r="L135" s="10"/>
      <c r="M135" s="10"/>
      <c r="N135" s="17"/>
    </row>
    <row r="136" spans="1:14" x14ac:dyDescent="0.25">
      <c r="A136" s="5"/>
      <c r="B136" s="6"/>
      <c r="C136" s="6"/>
      <c r="D136" s="11"/>
      <c r="E136" s="10" t="s">
        <v>75</v>
      </c>
      <c r="F136" s="10"/>
      <c r="G136" s="10"/>
      <c r="H136" s="10"/>
      <c r="I136" s="10"/>
      <c r="J136" s="10"/>
      <c r="K136" s="10"/>
      <c r="L136" s="10"/>
      <c r="M136" s="10"/>
      <c r="N136" s="17"/>
    </row>
    <row r="137" spans="1:14" x14ac:dyDescent="0.25">
      <c r="A137" s="5"/>
      <c r="B137" s="6"/>
      <c r="C137" s="6"/>
      <c r="D137" s="11" t="s">
        <v>76</v>
      </c>
      <c r="E137" s="10" t="s">
        <v>79</v>
      </c>
      <c r="F137" s="10"/>
      <c r="G137" s="10"/>
      <c r="H137" s="10"/>
      <c r="I137" s="10"/>
      <c r="J137" s="10"/>
      <c r="K137" s="10"/>
      <c r="L137" s="10"/>
      <c r="M137" s="10"/>
      <c r="N137" s="17"/>
    </row>
    <row r="138" spans="1:14" x14ac:dyDescent="0.25">
      <c r="A138" s="5"/>
      <c r="B138" s="6"/>
      <c r="C138" s="6"/>
      <c r="D138" s="11"/>
      <c r="E138" s="10" t="s">
        <v>77</v>
      </c>
      <c r="F138" s="10"/>
      <c r="G138" s="10"/>
      <c r="H138" s="10"/>
      <c r="I138" s="10"/>
      <c r="J138" s="10"/>
      <c r="K138" s="10"/>
      <c r="L138" s="10"/>
      <c r="M138" s="10"/>
      <c r="N138" s="17"/>
    </row>
    <row r="139" spans="1:14" ht="15.75" thickBot="1" x14ac:dyDescent="0.3">
      <c r="A139" s="5"/>
      <c r="B139" s="6"/>
      <c r="C139" s="6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7"/>
    </row>
    <row r="140" spans="1:14" ht="15.75" thickBot="1" x14ac:dyDescent="0.3">
      <c r="A140" s="5"/>
      <c r="B140" s="6"/>
      <c r="C140" s="6"/>
      <c r="D140" s="665" t="s">
        <v>80</v>
      </c>
      <c r="E140" s="666"/>
      <c r="F140" s="666"/>
      <c r="G140" s="666"/>
      <c r="H140" s="666"/>
      <c r="I140" s="666"/>
      <c r="J140" s="667"/>
      <c r="K140" s="6"/>
      <c r="L140" s="6"/>
      <c r="M140" s="6"/>
      <c r="N140" s="7"/>
    </row>
    <row r="141" spans="1:14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7"/>
    </row>
    <row r="142" spans="1:14" x14ac:dyDescent="0.25">
      <c r="A142" s="5"/>
      <c r="B142" s="6"/>
      <c r="C142" s="6"/>
      <c r="D142" s="620" t="s">
        <v>86</v>
      </c>
      <c r="E142" s="620"/>
      <c r="F142" s="620"/>
      <c r="G142" s="620"/>
      <c r="H142" s="620"/>
      <c r="I142" s="620"/>
      <c r="J142" s="620"/>
      <c r="K142" s="620"/>
      <c r="L142" s="620"/>
      <c r="M142" s="620"/>
      <c r="N142" s="621"/>
    </row>
    <row r="143" spans="1:14" x14ac:dyDescent="0.25">
      <c r="A143" s="5"/>
      <c r="B143" s="6"/>
      <c r="C143" s="6"/>
      <c r="D143" s="10" t="s">
        <v>83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7"/>
    </row>
    <row r="144" spans="1:14" x14ac:dyDescent="0.25">
      <c r="A144" s="5"/>
      <c r="B144" s="6"/>
      <c r="C144" s="6"/>
      <c r="D144" s="10" t="s">
        <v>84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7"/>
    </row>
    <row r="145" spans="1:15" x14ac:dyDescent="0.25">
      <c r="A145" s="5"/>
      <c r="B145" s="6"/>
      <c r="C145" s="6"/>
      <c r="D145" s="10"/>
      <c r="E145" s="10" t="s">
        <v>81</v>
      </c>
      <c r="F145" s="10"/>
      <c r="G145" s="10"/>
      <c r="H145" s="10"/>
      <c r="I145" s="10"/>
      <c r="J145" s="10"/>
      <c r="K145" s="10" t="s">
        <v>82</v>
      </c>
      <c r="L145" s="10"/>
      <c r="M145" s="10"/>
      <c r="N145" s="17"/>
      <c r="O145" s="18"/>
    </row>
    <row r="146" spans="1:15" x14ac:dyDescent="0.2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7"/>
    </row>
    <row r="147" spans="1:15" x14ac:dyDescent="0.25">
      <c r="A147" s="5"/>
      <c r="B147" s="29" t="s">
        <v>87</v>
      </c>
      <c r="C147" s="19" t="s">
        <v>88</v>
      </c>
      <c r="D147" s="19"/>
      <c r="E147" s="19"/>
      <c r="F147" s="19"/>
      <c r="G147" s="19"/>
      <c r="H147" s="19"/>
      <c r="I147" s="19"/>
      <c r="J147" s="6"/>
      <c r="K147" s="6"/>
      <c r="L147" s="6"/>
      <c r="M147" s="6"/>
      <c r="N147" s="7"/>
    </row>
    <row r="148" spans="1:15" x14ac:dyDescent="0.2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7"/>
    </row>
    <row r="149" spans="1:15" x14ac:dyDescent="0.25">
      <c r="A149" s="5"/>
      <c r="B149" s="6"/>
      <c r="C149" s="6"/>
      <c r="D149" s="11" t="s">
        <v>89</v>
      </c>
      <c r="E149" s="13" t="s">
        <v>90</v>
      </c>
      <c r="F149" s="13"/>
      <c r="G149" s="13"/>
      <c r="H149" s="13"/>
      <c r="I149" s="13"/>
      <c r="J149" s="13"/>
      <c r="K149" s="13"/>
      <c r="L149" s="13"/>
      <c r="M149" s="13"/>
      <c r="N149" s="7"/>
    </row>
    <row r="150" spans="1:15" x14ac:dyDescent="0.25">
      <c r="A150" s="5"/>
      <c r="B150" s="6"/>
      <c r="C150" s="6"/>
      <c r="D150" s="11"/>
      <c r="E150" s="6"/>
      <c r="F150" s="10" t="s">
        <v>91</v>
      </c>
      <c r="G150" s="10"/>
      <c r="H150" s="10"/>
      <c r="I150" s="10"/>
      <c r="J150" s="10"/>
      <c r="K150" s="10"/>
      <c r="L150" s="10"/>
      <c r="M150" s="10"/>
      <c r="N150" s="17"/>
    </row>
    <row r="151" spans="1:15" x14ac:dyDescent="0.25">
      <c r="A151" s="5"/>
      <c r="B151" s="6"/>
      <c r="C151" s="6"/>
      <c r="D151" s="11"/>
      <c r="E151" s="6"/>
      <c r="F151" s="10"/>
      <c r="G151" s="10" t="s">
        <v>92</v>
      </c>
      <c r="H151" s="10"/>
      <c r="I151" s="10"/>
      <c r="J151" s="10"/>
      <c r="K151" s="10"/>
      <c r="L151" s="10"/>
      <c r="M151" s="10"/>
      <c r="N151" s="17"/>
    </row>
    <row r="152" spans="1:15" x14ac:dyDescent="0.25">
      <c r="A152" s="5"/>
      <c r="B152" s="6"/>
      <c r="C152" s="6"/>
      <c r="D152" s="11"/>
      <c r="E152" s="6"/>
      <c r="F152" s="10"/>
      <c r="G152" s="10" t="s">
        <v>93</v>
      </c>
      <c r="H152" s="10"/>
      <c r="I152" s="10"/>
      <c r="J152" s="10"/>
      <c r="K152" s="10"/>
      <c r="L152" s="10"/>
      <c r="M152" s="10"/>
      <c r="N152" s="17"/>
    </row>
    <row r="153" spans="1:15" x14ac:dyDescent="0.25">
      <c r="A153" s="5"/>
      <c r="B153" s="6"/>
      <c r="C153" s="6"/>
      <c r="D153" s="11"/>
      <c r="E153" s="6"/>
      <c r="F153" s="10" t="s">
        <v>94</v>
      </c>
      <c r="G153" s="10"/>
      <c r="H153" s="10"/>
      <c r="I153" s="10"/>
      <c r="J153" s="10"/>
      <c r="K153" s="10"/>
      <c r="L153" s="10"/>
      <c r="M153" s="10"/>
      <c r="N153" s="17"/>
    </row>
    <row r="154" spans="1:15" x14ac:dyDescent="0.25">
      <c r="A154" s="5"/>
      <c r="B154" s="6"/>
      <c r="C154" s="6"/>
      <c r="D154" s="11"/>
      <c r="E154" s="6"/>
      <c r="F154" s="6"/>
      <c r="G154" s="6"/>
      <c r="H154" s="6"/>
      <c r="I154" s="6"/>
      <c r="J154" s="6"/>
      <c r="K154" s="6"/>
      <c r="L154" s="6"/>
      <c r="M154" s="6"/>
      <c r="N154" s="7"/>
    </row>
    <row r="155" spans="1:15" x14ac:dyDescent="0.25">
      <c r="A155" s="5"/>
      <c r="B155" s="6"/>
      <c r="C155" s="6"/>
      <c r="D155" s="11" t="s">
        <v>76</v>
      </c>
      <c r="E155" s="13" t="s">
        <v>95</v>
      </c>
      <c r="F155" s="13"/>
      <c r="G155" s="13"/>
      <c r="H155" s="13"/>
      <c r="I155" s="13"/>
      <c r="J155" s="13"/>
      <c r="K155" s="13"/>
      <c r="L155" s="6"/>
      <c r="M155" s="6"/>
      <c r="N155" s="7"/>
    </row>
    <row r="156" spans="1:15" x14ac:dyDescent="0.25">
      <c r="A156" s="5"/>
      <c r="B156" s="6"/>
      <c r="C156" s="6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7"/>
    </row>
    <row r="157" spans="1:15" x14ac:dyDescent="0.25">
      <c r="A157" s="5"/>
      <c r="B157" s="6"/>
      <c r="C157" s="570" t="s">
        <v>101</v>
      </c>
      <c r="D157" s="572"/>
      <c r="E157" s="571"/>
      <c r="F157" s="10"/>
      <c r="G157" s="10"/>
      <c r="H157" s="23"/>
      <c r="I157" s="23"/>
      <c r="J157" s="623" t="s">
        <v>102</v>
      </c>
      <c r="K157" s="624"/>
      <c r="L157" s="10"/>
      <c r="M157" s="10"/>
      <c r="N157" s="17"/>
    </row>
    <row r="158" spans="1:15" x14ac:dyDescent="0.25">
      <c r="A158" s="5"/>
      <c r="B158" s="6"/>
      <c r="C158" s="259"/>
      <c r="D158" s="259"/>
      <c r="E158" s="259"/>
      <c r="F158" s="10"/>
      <c r="G158" s="10"/>
      <c r="H158" s="23"/>
      <c r="I158" s="23"/>
      <c r="J158" s="26"/>
      <c r="K158" s="26"/>
      <c r="L158" s="10"/>
      <c r="M158" s="10"/>
      <c r="N158" s="17"/>
    </row>
    <row r="159" spans="1:15" x14ac:dyDescent="0.25">
      <c r="A159" s="30" t="s">
        <v>62</v>
      </c>
      <c r="B159" s="13" t="s">
        <v>103</v>
      </c>
      <c r="C159" s="13"/>
      <c r="D159" s="31"/>
      <c r="E159" s="13"/>
      <c r="F159" s="10"/>
      <c r="G159" s="10"/>
      <c r="H159" s="24" t="s">
        <v>76</v>
      </c>
      <c r="I159" s="25" t="s">
        <v>104</v>
      </c>
      <c r="J159" s="32"/>
      <c r="K159" s="10"/>
      <c r="L159" s="10"/>
      <c r="M159" s="10"/>
      <c r="N159" s="17"/>
    </row>
    <row r="160" spans="1:15" x14ac:dyDescent="0.25">
      <c r="A160" s="30"/>
      <c r="B160" s="10" t="s">
        <v>97</v>
      </c>
      <c r="C160" s="10"/>
      <c r="D160" s="10"/>
      <c r="E160" s="10"/>
      <c r="F160" s="10"/>
      <c r="G160" s="10"/>
      <c r="H160" s="6"/>
      <c r="I160" s="10" t="s">
        <v>105</v>
      </c>
      <c r="J160" s="10"/>
      <c r="K160" s="10"/>
      <c r="L160" s="10"/>
      <c r="M160" s="10"/>
      <c r="N160" s="7"/>
    </row>
    <row r="161" spans="1:14" x14ac:dyDescent="0.25">
      <c r="A161" s="30"/>
      <c r="B161" s="10" t="s">
        <v>98</v>
      </c>
      <c r="C161" s="10"/>
      <c r="D161" s="10"/>
      <c r="E161" s="10" t="s">
        <v>99</v>
      </c>
      <c r="F161" s="10"/>
      <c r="G161" s="10"/>
      <c r="H161" s="6"/>
      <c r="I161" s="10" t="s">
        <v>106</v>
      </c>
      <c r="J161" s="10"/>
      <c r="K161" s="10"/>
      <c r="L161" s="10"/>
      <c r="M161" s="10"/>
      <c r="N161" s="7"/>
    </row>
    <row r="162" spans="1:14" x14ac:dyDescent="0.25">
      <c r="A162" s="33"/>
      <c r="B162" s="10" t="s">
        <v>100</v>
      </c>
      <c r="C162" s="10"/>
      <c r="D162" s="10"/>
      <c r="E162" s="10"/>
      <c r="F162" s="10"/>
      <c r="G162" s="10"/>
      <c r="H162" s="10"/>
      <c r="I162" s="10" t="s">
        <v>107</v>
      </c>
      <c r="J162" s="10"/>
      <c r="K162" s="10"/>
      <c r="L162" s="10"/>
      <c r="M162" s="23"/>
      <c r="N162" s="34"/>
    </row>
    <row r="163" spans="1:14" x14ac:dyDescent="0.25">
      <c r="A163" s="35"/>
      <c r="B163" s="15"/>
      <c r="C163" s="15"/>
      <c r="D163" s="15"/>
      <c r="E163" s="15"/>
      <c r="F163" s="36"/>
      <c r="G163" s="36"/>
      <c r="H163" s="36"/>
      <c r="I163" s="36"/>
      <c r="J163" s="36"/>
      <c r="K163" s="36"/>
      <c r="L163" s="36"/>
      <c r="M163" s="37"/>
      <c r="N163" s="1" t="s">
        <v>85</v>
      </c>
    </row>
    <row r="164" spans="1:14" x14ac:dyDescent="0.25">
      <c r="A164" s="39"/>
      <c r="B164" s="3"/>
      <c r="C164" s="3"/>
      <c r="D164" s="3"/>
      <c r="E164" s="3"/>
      <c r="F164" s="40"/>
      <c r="G164" s="40"/>
      <c r="H164" s="40"/>
      <c r="I164" s="40"/>
      <c r="J164" s="40"/>
      <c r="K164" s="40"/>
      <c r="L164" s="40"/>
      <c r="M164" s="41"/>
      <c r="N164" s="4"/>
    </row>
    <row r="165" spans="1:14" x14ac:dyDescent="0.25">
      <c r="A165" s="5"/>
      <c r="B165" s="38" t="s">
        <v>109</v>
      </c>
      <c r="C165" s="19" t="s">
        <v>139</v>
      </c>
      <c r="D165" s="19"/>
      <c r="E165" s="19"/>
      <c r="F165" s="19"/>
      <c r="G165" s="6"/>
      <c r="H165" s="6"/>
      <c r="I165" s="6"/>
      <c r="J165" s="6"/>
      <c r="K165" s="6"/>
      <c r="L165" s="6"/>
      <c r="M165" s="6"/>
      <c r="N165" s="34"/>
    </row>
    <row r="166" spans="1:14" x14ac:dyDescent="0.2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7"/>
    </row>
    <row r="167" spans="1:14" x14ac:dyDescent="0.25">
      <c r="A167" s="5"/>
      <c r="B167" s="6"/>
      <c r="C167" s="11" t="s">
        <v>89</v>
      </c>
      <c r="D167" s="13" t="s">
        <v>110</v>
      </c>
      <c r="E167" s="13"/>
      <c r="F167" s="13"/>
      <c r="G167" s="13"/>
      <c r="H167" s="13"/>
      <c r="I167" s="13"/>
      <c r="J167" s="13"/>
      <c r="K167" s="6"/>
      <c r="L167" s="6"/>
      <c r="M167" s="6"/>
      <c r="N167" s="7"/>
    </row>
    <row r="168" spans="1:14" x14ac:dyDescent="0.25">
      <c r="A168" s="5"/>
      <c r="B168" s="6"/>
      <c r="C168" s="11"/>
      <c r="D168" s="6"/>
      <c r="E168" s="10" t="s">
        <v>111</v>
      </c>
      <c r="F168" s="10"/>
      <c r="G168" s="10"/>
      <c r="H168" s="10"/>
      <c r="I168" s="10"/>
      <c r="J168" s="10"/>
      <c r="K168" s="10"/>
      <c r="L168" s="10"/>
      <c r="M168" s="10"/>
      <c r="N168" s="17"/>
    </row>
    <row r="169" spans="1:14" x14ac:dyDescent="0.25">
      <c r="A169" s="5"/>
      <c r="B169" s="6"/>
      <c r="C169" s="11"/>
      <c r="D169" s="6"/>
      <c r="E169" s="10" t="s">
        <v>112</v>
      </c>
      <c r="F169" s="10"/>
      <c r="G169" s="10"/>
      <c r="H169" s="10"/>
      <c r="I169" s="10"/>
      <c r="J169" s="10"/>
      <c r="K169" s="10"/>
      <c r="L169" s="10"/>
      <c r="M169" s="10"/>
      <c r="N169" s="17"/>
    </row>
    <row r="170" spans="1:14" x14ac:dyDescent="0.25">
      <c r="A170" s="5"/>
      <c r="B170" s="6"/>
      <c r="C170" s="11"/>
      <c r="D170" s="6"/>
      <c r="E170" s="10" t="s">
        <v>113</v>
      </c>
      <c r="F170" s="10"/>
      <c r="G170" s="10"/>
      <c r="H170" s="10"/>
      <c r="I170" s="10"/>
      <c r="J170" s="10"/>
      <c r="K170" s="10"/>
      <c r="L170" s="10"/>
      <c r="M170" s="10"/>
      <c r="N170" s="17"/>
    </row>
    <row r="171" spans="1:14" x14ac:dyDescent="0.25">
      <c r="A171" s="5"/>
      <c r="B171" s="6"/>
      <c r="C171" s="11"/>
      <c r="D171" s="6"/>
      <c r="E171" s="10" t="s">
        <v>114</v>
      </c>
      <c r="F171" s="10"/>
      <c r="G171" s="10"/>
      <c r="H171" s="10"/>
      <c r="I171" s="10"/>
      <c r="J171" s="10"/>
      <c r="K171" s="10"/>
      <c r="L171" s="10"/>
      <c r="M171" s="10"/>
      <c r="N171" s="17"/>
    </row>
    <row r="172" spans="1:14" x14ac:dyDescent="0.25">
      <c r="A172" s="5"/>
      <c r="B172" s="6"/>
      <c r="C172" s="11"/>
      <c r="D172" s="6"/>
      <c r="E172" s="10" t="s">
        <v>115</v>
      </c>
      <c r="F172" s="6"/>
      <c r="G172" s="6"/>
      <c r="H172" s="6"/>
      <c r="I172" s="6"/>
      <c r="J172" s="6"/>
      <c r="K172" s="6"/>
      <c r="L172" s="6"/>
      <c r="M172" s="6"/>
      <c r="N172" s="7"/>
    </row>
    <row r="173" spans="1:14" x14ac:dyDescent="0.25">
      <c r="A173" s="5"/>
      <c r="B173" s="6"/>
      <c r="C173" s="11"/>
      <c r="D173" s="6"/>
      <c r="E173" s="10" t="s">
        <v>116</v>
      </c>
      <c r="F173" s="6"/>
      <c r="G173" s="6"/>
      <c r="H173" s="6"/>
      <c r="I173" s="6"/>
      <c r="J173" s="6"/>
      <c r="K173" s="6"/>
      <c r="L173" s="6"/>
      <c r="M173" s="6"/>
      <c r="N173" s="7"/>
    </row>
    <row r="174" spans="1:14" x14ac:dyDescent="0.25">
      <c r="A174" s="5"/>
      <c r="B174" s="6"/>
      <c r="C174" s="1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</row>
    <row r="175" spans="1:14" x14ac:dyDescent="0.25">
      <c r="A175" s="5"/>
      <c r="B175" s="6"/>
      <c r="C175" s="11" t="s">
        <v>117</v>
      </c>
      <c r="D175" s="13" t="s">
        <v>127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7"/>
    </row>
    <row r="176" spans="1:14" x14ac:dyDescent="0.25">
      <c r="A176" s="5"/>
      <c r="B176" s="6"/>
      <c r="C176" s="6"/>
      <c r="D176" s="6"/>
      <c r="E176" s="10" t="s">
        <v>118</v>
      </c>
      <c r="F176" s="6"/>
      <c r="G176" s="6"/>
      <c r="H176" s="6"/>
      <c r="I176" s="6"/>
      <c r="J176" s="6"/>
      <c r="K176" s="6"/>
      <c r="L176" s="6"/>
      <c r="M176" s="6"/>
      <c r="N176" s="7"/>
    </row>
    <row r="177" spans="1:14" x14ac:dyDescent="0.25">
      <c r="A177" s="5"/>
      <c r="B177" s="6"/>
      <c r="C177" s="6"/>
      <c r="D177" s="6"/>
      <c r="E177" s="10" t="s">
        <v>119</v>
      </c>
      <c r="F177" s="6"/>
      <c r="G177" s="6"/>
      <c r="H177" s="6"/>
      <c r="I177" s="6"/>
      <c r="J177" s="6"/>
      <c r="K177" s="6"/>
      <c r="L177" s="6"/>
      <c r="M177" s="6"/>
      <c r="N177" s="7"/>
    </row>
    <row r="178" spans="1:14" x14ac:dyDescent="0.25">
      <c r="A178" s="5"/>
      <c r="B178" s="6"/>
      <c r="C178" s="6"/>
      <c r="D178" s="6"/>
      <c r="E178" s="10" t="s">
        <v>120</v>
      </c>
      <c r="F178" s="6"/>
      <c r="G178" s="6"/>
      <c r="H178" s="6"/>
      <c r="I178" s="6"/>
      <c r="J178" s="6"/>
      <c r="K178" s="6"/>
      <c r="L178" s="6"/>
      <c r="M178" s="6"/>
      <c r="N178" s="7"/>
    </row>
    <row r="179" spans="1:14" x14ac:dyDescent="0.25">
      <c r="A179" s="5"/>
      <c r="B179" s="6"/>
      <c r="C179" s="6"/>
      <c r="D179" s="6"/>
      <c r="E179" s="10" t="s">
        <v>121</v>
      </c>
      <c r="F179" s="6"/>
      <c r="G179" s="6"/>
      <c r="H179" s="6"/>
      <c r="I179" s="6"/>
      <c r="J179" s="6"/>
      <c r="K179" s="6"/>
      <c r="L179" s="6"/>
      <c r="M179" s="6"/>
      <c r="N179" s="7"/>
    </row>
    <row r="180" spans="1:14" x14ac:dyDescent="0.25">
      <c r="A180" s="5"/>
      <c r="B180" s="6"/>
      <c r="C180" s="6"/>
      <c r="D180" s="6"/>
      <c r="E180" s="10" t="s">
        <v>122</v>
      </c>
      <c r="F180" s="6"/>
      <c r="G180" s="6"/>
      <c r="H180" s="6"/>
      <c r="I180" s="6"/>
      <c r="J180" s="6"/>
      <c r="K180" s="6"/>
      <c r="L180" s="6"/>
      <c r="M180" s="6"/>
      <c r="N180" s="7"/>
    </row>
    <row r="181" spans="1:14" x14ac:dyDescent="0.25">
      <c r="A181" s="5"/>
      <c r="B181" s="6"/>
      <c r="C181" s="6"/>
      <c r="D181" s="6"/>
      <c r="E181" s="32" t="s">
        <v>123</v>
      </c>
      <c r="F181" s="13"/>
      <c r="G181" s="13"/>
      <c r="H181" s="13"/>
      <c r="I181" s="6"/>
      <c r="J181" s="6"/>
      <c r="K181" s="6"/>
      <c r="L181" s="6"/>
      <c r="M181" s="6"/>
      <c r="N181" s="7"/>
    </row>
    <row r="182" spans="1:14" x14ac:dyDescent="0.25">
      <c r="A182" s="5"/>
      <c r="B182" s="6"/>
      <c r="C182" s="6"/>
      <c r="D182" s="6"/>
      <c r="E182" s="6"/>
      <c r="F182" s="10" t="s">
        <v>124</v>
      </c>
      <c r="G182" s="10"/>
      <c r="H182" s="10"/>
      <c r="I182" s="10"/>
      <c r="J182" s="10"/>
      <c r="K182" s="10"/>
      <c r="L182" s="6"/>
      <c r="M182" s="6"/>
      <c r="N182" s="7"/>
    </row>
    <row r="183" spans="1:14" x14ac:dyDescent="0.25">
      <c r="A183" s="5"/>
      <c r="B183" s="6"/>
      <c r="C183" s="6"/>
      <c r="D183" s="6"/>
      <c r="E183" s="6"/>
      <c r="F183" s="10" t="s">
        <v>125</v>
      </c>
      <c r="G183" s="10"/>
      <c r="H183" s="10"/>
      <c r="I183" s="10"/>
      <c r="J183" s="10"/>
      <c r="K183" s="10"/>
      <c r="L183" s="6"/>
      <c r="M183" s="6"/>
      <c r="N183" s="7"/>
    </row>
    <row r="184" spans="1:14" x14ac:dyDescent="0.25">
      <c r="A184" s="5"/>
      <c r="B184" s="6"/>
      <c r="C184" s="6"/>
      <c r="D184" s="6"/>
      <c r="E184" s="6"/>
      <c r="F184" s="10" t="s">
        <v>126</v>
      </c>
      <c r="G184" s="10"/>
      <c r="H184" s="10"/>
      <c r="I184" s="10"/>
      <c r="J184" s="10"/>
      <c r="K184" s="10"/>
      <c r="L184" s="6"/>
      <c r="M184" s="6"/>
      <c r="N184" s="7"/>
    </row>
    <row r="185" spans="1:14" x14ac:dyDescent="0.2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</row>
    <row r="186" spans="1:14" x14ac:dyDescent="0.25">
      <c r="A186" s="5"/>
      <c r="B186" s="6"/>
      <c r="C186" s="6"/>
      <c r="D186" s="6" t="s">
        <v>128</v>
      </c>
      <c r="E186" s="6"/>
      <c r="F186" s="6"/>
      <c r="G186" s="6"/>
      <c r="H186" s="6"/>
      <c r="I186" s="6"/>
      <c r="J186" s="6"/>
      <c r="K186" s="6"/>
      <c r="L186" s="6"/>
      <c r="M186" s="6"/>
      <c r="N186" s="7"/>
    </row>
    <row r="187" spans="1:14" x14ac:dyDescent="0.2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</row>
    <row r="188" spans="1:14" x14ac:dyDescent="0.25">
      <c r="A188" s="5"/>
      <c r="B188" s="6"/>
      <c r="C188" s="6" t="s">
        <v>130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</row>
    <row r="189" spans="1:14" x14ac:dyDescent="0.25">
      <c r="A189" s="5"/>
      <c r="B189" s="6"/>
      <c r="C189" s="6"/>
      <c r="D189" s="6"/>
      <c r="E189" s="13" t="s">
        <v>129</v>
      </c>
      <c r="F189" s="13"/>
      <c r="G189" s="13"/>
      <c r="H189" s="13"/>
      <c r="I189" s="13"/>
      <c r="J189" s="6"/>
      <c r="K189" s="6"/>
      <c r="L189" s="6"/>
      <c r="M189" s="6"/>
      <c r="N189" s="7"/>
    </row>
    <row r="190" spans="1:14" x14ac:dyDescent="0.2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</row>
    <row r="191" spans="1:14" x14ac:dyDescent="0.25">
      <c r="A191" s="5"/>
      <c r="B191" s="6"/>
      <c r="C191" s="6"/>
      <c r="D191" s="6" t="s">
        <v>131</v>
      </c>
      <c r="E191" s="6"/>
      <c r="F191" s="6"/>
      <c r="G191" s="6"/>
      <c r="H191" s="6"/>
      <c r="I191" s="6"/>
      <c r="J191" s="6"/>
      <c r="K191" s="6"/>
      <c r="L191" s="6"/>
      <c r="M191" s="6"/>
      <c r="N191" s="7"/>
    </row>
    <row r="192" spans="1:14" x14ac:dyDescent="0.25">
      <c r="A192" s="5"/>
      <c r="B192" s="6"/>
      <c r="C192" s="6"/>
      <c r="D192" s="6"/>
      <c r="E192" s="10" t="s">
        <v>132</v>
      </c>
      <c r="F192" s="10"/>
      <c r="G192" s="10"/>
      <c r="H192" s="10"/>
      <c r="I192" s="574" t="s">
        <v>134</v>
      </c>
      <c r="J192" s="576"/>
      <c r="K192" s="574" t="s">
        <v>135</v>
      </c>
      <c r="L192" s="576"/>
      <c r="M192" s="574" t="s">
        <v>136</v>
      </c>
      <c r="N192" s="576"/>
    </row>
    <row r="193" spans="1:14" x14ac:dyDescent="0.25">
      <c r="A193" s="5"/>
      <c r="B193" s="6"/>
      <c r="C193" s="6"/>
      <c r="D193" s="6"/>
      <c r="E193" s="10" t="s">
        <v>133</v>
      </c>
      <c r="F193" s="10"/>
      <c r="G193" s="10"/>
      <c r="H193" s="10"/>
      <c r="I193" s="577"/>
      <c r="J193" s="579"/>
      <c r="K193" s="577"/>
      <c r="L193" s="579"/>
      <c r="M193" s="577"/>
      <c r="N193" s="579"/>
    </row>
    <row r="194" spans="1:14" x14ac:dyDescent="0.2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</row>
    <row r="195" spans="1:14" x14ac:dyDescent="0.25">
      <c r="A195" s="5"/>
      <c r="B195" s="6"/>
      <c r="C195" s="6"/>
      <c r="D195" s="6" t="s">
        <v>137</v>
      </c>
      <c r="E195" s="6"/>
      <c r="F195" s="6"/>
      <c r="G195" s="6"/>
      <c r="H195" s="6"/>
      <c r="I195" s="6"/>
      <c r="J195" s="6"/>
      <c r="K195" s="6"/>
      <c r="L195" s="6"/>
      <c r="M195" s="6"/>
      <c r="N195" s="7"/>
    </row>
    <row r="196" spans="1:14" x14ac:dyDescent="0.2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" t="s">
        <v>138</v>
      </c>
    </row>
    <row r="197" spans="1:14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286"/>
    </row>
    <row r="198" spans="1:14" ht="15.75" x14ac:dyDescent="0.25">
      <c r="A198" s="5"/>
      <c r="B198" s="44" t="s">
        <v>140</v>
      </c>
      <c r="C198" s="8"/>
      <c r="D198" s="8"/>
      <c r="E198" s="8"/>
      <c r="F198" s="8"/>
      <c r="G198" s="19"/>
      <c r="H198" s="6"/>
      <c r="I198" s="6"/>
      <c r="J198" s="6"/>
      <c r="K198" s="6"/>
      <c r="L198" s="6"/>
      <c r="M198" s="6"/>
      <c r="N198" s="7"/>
    </row>
    <row r="199" spans="1:14" x14ac:dyDescent="0.2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</row>
    <row r="200" spans="1:14" x14ac:dyDescent="0.25">
      <c r="A200" s="5"/>
      <c r="B200" s="31" t="s">
        <v>47</v>
      </c>
      <c r="C200" s="13" t="s">
        <v>141</v>
      </c>
      <c r="D200" s="13"/>
      <c r="E200" s="13"/>
      <c r="F200" s="13"/>
      <c r="G200" s="13"/>
      <c r="H200" s="13"/>
      <c r="I200" s="6"/>
      <c r="J200" s="6"/>
      <c r="K200" s="6"/>
      <c r="L200" s="6"/>
      <c r="M200" s="6"/>
      <c r="N200" s="7"/>
    </row>
    <row r="201" spans="1:14" x14ac:dyDescent="0.25">
      <c r="A201" s="5"/>
      <c r="B201" s="31"/>
      <c r="C201" s="13"/>
      <c r="D201" s="13"/>
      <c r="E201" s="13"/>
      <c r="F201" s="13"/>
      <c r="G201" s="13"/>
      <c r="H201" s="13"/>
      <c r="I201" s="6"/>
      <c r="J201" s="6"/>
      <c r="K201" s="6"/>
      <c r="L201" s="6"/>
      <c r="M201" s="6"/>
      <c r="N201" s="7"/>
    </row>
    <row r="202" spans="1:14" x14ac:dyDescent="0.25">
      <c r="A202" s="5"/>
      <c r="B202" s="11"/>
      <c r="C202" s="11" t="s">
        <v>62</v>
      </c>
      <c r="D202" s="13" t="s">
        <v>142</v>
      </c>
      <c r="E202" s="13"/>
      <c r="F202" s="13"/>
      <c r="G202" s="13"/>
      <c r="H202" s="13"/>
      <c r="I202" s="13"/>
      <c r="J202" s="6"/>
      <c r="K202" s="6"/>
      <c r="L202" s="6"/>
      <c r="M202" s="6"/>
      <c r="N202" s="7"/>
    </row>
    <row r="203" spans="1:14" x14ac:dyDescent="0.25">
      <c r="A203" s="5"/>
      <c r="B203" s="11"/>
      <c r="C203" s="11"/>
      <c r="D203" s="10" t="s">
        <v>143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7"/>
    </row>
    <row r="204" spans="1:14" x14ac:dyDescent="0.25">
      <c r="A204" s="5"/>
      <c r="B204" s="11"/>
      <c r="C204" s="11"/>
      <c r="D204" s="10" t="s">
        <v>144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7"/>
    </row>
    <row r="205" spans="1:14" x14ac:dyDescent="0.25">
      <c r="A205" s="5"/>
      <c r="B205" s="11"/>
      <c r="C205" s="11"/>
      <c r="D205" s="10" t="s">
        <v>145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7"/>
    </row>
    <row r="206" spans="1:14" x14ac:dyDescent="0.25">
      <c r="A206" s="5"/>
      <c r="B206" s="11"/>
      <c r="C206" s="11"/>
      <c r="D206" s="10"/>
      <c r="E206" s="10" t="s">
        <v>146</v>
      </c>
      <c r="F206" s="10"/>
      <c r="G206" s="10"/>
      <c r="H206" s="10"/>
      <c r="I206" s="10"/>
      <c r="J206" s="10"/>
      <c r="K206" s="10"/>
      <c r="L206" s="10"/>
      <c r="M206" s="10"/>
      <c r="N206" s="17"/>
    </row>
    <row r="207" spans="1:14" x14ac:dyDescent="0.25">
      <c r="A207" s="5"/>
      <c r="B207" s="11"/>
      <c r="C207" s="11"/>
      <c r="D207" s="10" t="s">
        <v>147</v>
      </c>
      <c r="E207" s="6"/>
      <c r="F207" s="6"/>
      <c r="G207" s="6"/>
      <c r="H207" s="6"/>
      <c r="I207" s="6"/>
      <c r="J207" s="6"/>
      <c r="K207" s="6"/>
      <c r="L207" s="6"/>
      <c r="M207" s="6"/>
      <c r="N207" s="7"/>
    </row>
    <row r="208" spans="1:14" x14ac:dyDescent="0.25">
      <c r="A208" s="5"/>
      <c r="B208" s="11"/>
      <c r="C208" s="1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</row>
    <row r="209" spans="1:15" x14ac:dyDescent="0.25">
      <c r="A209" s="5"/>
      <c r="B209" s="11"/>
      <c r="C209" s="11" t="s">
        <v>117</v>
      </c>
      <c r="D209" s="32" t="s">
        <v>148</v>
      </c>
      <c r="E209" s="13"/>
      <c r="F209" s="13"/>
      <c r="G209" s="13"/>
      <c r="H209" s="13"/>
      <c r="I209" s="13"/>
      <c r="J209" s="13"/>
      <c r="K209" s="13"/>
      <c r="L209" s="13"/>
      <c r="M209" s="6"/>
      <c r="N209" s="7"/>
    </row>
    <row r="210" spans="1:15" x14ac:dyDescent="0.25">
      <c r="A210" s="5"/>
      <c r="B210" s="11"/>
      <c r="C210" s="11"/>
      <c r="D210" s="10" t="s">
        <v>152</v>
      </c>
      <c r="E210" s="6"/>
      <c r="F210" s="6"/>
      <c r="G210" s="6"/>
      <c r="H210" s="6"/>
      <c r="I210" s="6"/>
      <c r="J210" s="6"/>
      <c r="K210" s="6"/>
      <c r="L210" s="6"/>
      <c r="M210" s="6"/>
      <c r="N210" s="7"/>
    </row>
    <row r="211" spans="1:15" x14ac:dyDescent="0.25">
      <c r="A211" s="5"/>
      <c r="B211" s="11"/>
      <c r="C211" s="11"/>
      <c r="D211" s="6"/>
      <c r="E211" s="6" t="s">
        <v>151</v>
      </c>
      <c r="F211" s="6"/>
      <c r="G211" s="6"/>
      <c r="H211" s="6"/>
      <c r="I211" s="6"/>
      <c r="J211" s="6"/>
      <c r="K211" s="6"/>
      <c r="L211" s="6"/>
      <c r="M211" s="6"/>
      <c r="N211" s="7"/>
    </row>
    <row r="212" spans="1:15" x14ac:dyDescent="0.25">
      <c r="A212" s="5"/>
      <c r="B212" s="11"/>
      <c r="C212" s="6"/>
      <c r="D212" s="6"/>
      <c r="E212" s="6"/>
      <c r="F212" s="13" t="s">
        <v>149</v>
      </c>
      <c r="G212" s="45" t="s">
        <v>150</v>
      </c>
      <c r="H212" s="45"/>
      <c r="I212" s="45"/>
      <c r="J212" s="45"/>
      <c r="K212" s="45"/>
      <c r="L212" s="45"/>
      <c r="M212" s="45"/>
      <c r="N212" s="46"/>
      <c r="O212" s="18"/>
    </row>
    <row r="213" spans="1:15" x14ac:dyDescent="0.25">
      <c r="A213" s="5"/>
      <c r="B213" s="1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/>
    </row>
    <row r="214" spans="1:15" x14ac:dyDescent="0.25">
      <c r="A214" s="5"/>
      <c r="B214" s="11"/>
      <c r="C214" s="6"/>
      <c r="D214" s="6" t="s">
        <v>153</v>
      </c>
      <c r="E214" s="6"/>
      <c r="F214" s="6"/>
      <c r="G214" s="6"/>
      <c r="H214" s="6"/>
      <c r="I214" s="6"/>
      <c r="J214" s="6"/>
      <c r="K214" s="6"/>
      <c r="L214" s="6"/>
      <c r="M214" s="6"/>
      <c r="N214" s="7"/>
    </row>
    <row r="215" spans="1:15" x14ac:dyDescent="0.25">
      <c r="A215" s="5"/>
      <c r="B215" s="11"/>
      <c r="C215" s="6"/>
      <c r="D215" s="6"/>
      <c r="E215" s="6" t="s">
        <v>154</v>
      </c>
      <c r="F215" s="6"/>
      <c r="G215" s="6"/>
      <c r="H215" s="6"/>
      <c r="I215" s="6"/>
      <c r="J215" s="6"/>
      <c r="K215" s="6"/>
      <c r="L215" s="6"/>
      <c r="M215" s="6"/>
      <c r="N215" s="7"/>
    </row>
    <row r="216" spans="1:15" x14ac:dyDescent="0.25">
      <c r="A216" s="5"/>
      <c r="B216" s="11"/>
      <c r="C216" s="6"/>
      <c r="D216" s="6"/>
      <c r="E216" s="6" t="s">
        <v>155</v>
      </c>
      <c r="F216" s="6"/>
      <c r="G216" s="6"/>
      <c r="H216" s="6"/>
      <c r="I216" s="6"/>
      <c r="J216" s="6"/>
      <c r="K216" s="6"/>
      <c r="L216" s="6"/>
      <c r="M216" s="6"/>
      <c r="N216" s="7"/>
    </row>
    <row r="217" spans="1:15" x14ac:dyDescent="0.25">
      <c r="A217" s="5"/>
      <c r="B217" s="11"/>
      <c r="C217" s="6"/>
      <c r="D217" s="6"/>
      <c r="E217" s="6" t="s">
        <v>156</v>
      </c>
      <c r="F217" s="6"/>
      <c r="G217" s="6"/>
      <c r="H217" s="6"/>
      <c r="I217" s="6"/>
      <c r="J217" s="6"/>
      <c r="K217" s="6"/>
      <c r="L217" s="6"/>
      <c r="M217" s="6"/>
      <c r="N217" s="7"/>
    </row>
    <row r="218" spans="1:15" x14ac:dyDescent="0.2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</row>
    <row r="219" spans="1:15" x14ac:dyDescent="0.25">
      <c r="A219" s="5"/>
      <c r="B219" s="6"/>
      <c r="C219" s="6"/>
      <c r="D219" s="6" t="s">
        <v>159</v>
      </c>
      <c r="E219" s="6"/>
      <c r="F219" s="6"/>
      <c r="G219" s="6"/>
      <c r="H219" s="6"/>
      <c r="I219" s="6"/>
      <c r="J219" s="6"/>
      <c r="K219" s="6"/>
      <c r="L219" s="6"/>
      <c r="M219" s="6"/>
      <c r="N219" s="7"/>
    </row>
    <row r="220" spans="1:15" x14ac:dyDescent="0.25">
      <c r="A220" s="5"/>
      <c r="B220" s="6"/>
      <c r="C220" s="6"/>
      <c r="D220" s="6"/>
      <c r="E220" s="6" t="s">
        <v>157</v>
      </c>
      <c r="F220" s="6"/>
      <c r="G220" s="6"/>
      <c r="H220" s="6"/>
      <c r="I220" s="6"/>
      <c r="J220" s="6"/>
      <c r="K220" s="6"/>
      <c r="L220" s="6"/>
      <c r="M220" s="6"/>
      <c r="N220" s="7"/>
    </row>
    <row r="221" spans="1:15" x14ac:dyDescent="0.2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</row>
    <row r="222" spans="1:15" x14ac:dyDescent="0.25">
      <c r="A222" s="5"/>
      <c r="B222" s="6"/>
      <c r="C222" s="11" t="s">
        <v>96</v>
      </c>
      <c r="D222" s="13" t="s">
        <v>158</v>
      </c>
      <c r="E222" s="13"/>
      <c r="F222" s="13"/>
      <c r="G222" s="6"/>
      <c r="H222" s="6"/>
      <c r="I222" s="6"/>
      <c r="J222" s="6"/>
      <c r="K222" s="6"/>
      <c r="L222" s="6"/>
      <c r="M222" s="6"/>
      <c r="N222" s="7"/>
    </row>
    <row r="223" spans="1:15" x14ac:dyDescent="0.2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</row>
    <row r="224" spans="1:15" x14ac:dyDescent="0.25">
      <c r="A224" s="5"/>
      <c r="B224" s="6"/>
      <c r="C224" s="10"/>
      <c r="D224" s="10" t="s">
        <v>164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7"/>
    </row>
    <row r="225" spans="1:14" x14ac:dyDescent="0.25">
      <c r="A225" s="5"/>
      <c r="B225" s="6"/>
      <c r="C225" s="10"/>
      <c r="D225" s="36"/>
      <c r="E225" s="36"/>
      <c r="F225" s="36"/>
      <c r="G225" s="42"/>
      <c r="H225" s="10"/>
      <c r="I225" s="43"/>
      <c r="J225" s="36"/>
      <c r="K225" s="36"/>
      <c r="L225" s="36"/>
      <c r="M225" s="10"/>
      <c r="N225" s="17"/>
    </row>
    <row r="226" spans="1:14" x14ac:dyDescent="0.25">
      <c r="A226" s="5"/>
      <c r="B226" s="6"/>
      <c r="C226" s="10" t="s">
        <v>160</v>
      </c>
      <c r="D226" s="10"/>
      <c r="E226" s="10"/>
      <c r="F226" s="10"/>
      <c r="G226" s="10"/>
      <c r="H226" s="10"/>
      <c r="I226" s="10" t="s">
        <v>162</v>
      </c>
      <c r="J226" s="10"/>
      <c r="K226" s="10"/>
      <c r="L226" s="10"/>
      <c r="M226" s="10"/>
      <c r="N226" s="17"/>
    </row>
    <row r="227" spans="1:14" x14ac:dyDescent="0.25">
      <c r="A227" s="5"/>
      <c r="B227" s="6"/>
      <c r="C227" s="10" t="s">
        <v>161</v>
      </c>
      <c r="D227" s="10"/>
      <c r="E227" s="10"/>
      <c r="F227" s="10"/>
      <c r="G227" s="10"/>
      <c r="H227" s="10"/>
      <c r="I227" s="10" t="s">
        <v>163</v>
      </c>
      <c r="J227" s="10"/>
      <c r="K227" s="10"/>
      <c r="L227" s="10"/>
      <c r="M227" s="10"/>
      <c r="N227" s="17"/>
    </row>
    <row r="228" spans="1:14" x14ac:dyDescent="0.25">
      <c r="A228" s="5"/>
      <c r="B228" s="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7"/>
    </row>
    <row r="229" spans="1:14" x14ac:dyDescent="0.2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" t="s">
        <v>165</v>
      </c>
    </row>
    <row r="230" spans="1:14" x14ac:dyDescent="0.25">
      <c r="A230" s="2"/>
      <c r="B230" s="27" t="s">
        <v>87</v>
      </c>
      <c r="C230" s="16" t="s">
        <v>166</v>
      </c>
      <c r="D230" s="16"/>
      <c r="E230" s="16"/>
      <c r="F230" s="16"/>
      <c r="G230" s="16"/>
      <c r="H230" s="3"/>
      <c r="I230" s="3"/>
      <c r="J230" s="3"/>
      <c r="K230" s="3"/>
      <c r="L230" s="3"/>
      <c r="M230" s="3"/>
      <c r="N230" s="4"/>
    </row>
    <row r="231" spans="1:14" x14ac:dyDescent="0.25">
      <c r="A231" s="5"/>
      <c r="B231" s="11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</row>
    <row r="232" spans="1:14" x14ac:dyDescent="0.25">
      <c r="A232" s="5"/>
      <c r="B232" s="11"/>
      <c r="C232" s="11" t="s">
        <v>13</v>
      </c>
      <c r="D232" s="13" t="s">
        <v>167</v>
      </c>
      <c r="E232" s="13"/>
      <c r="F232" s="13"/>
      <c r="G232" s="13"/>
      <c r="H232" s="13"/>
      <c r="I232" s="6"/>
      <c r="J232" s="6"/>
      <c r="K232" s="6"/>
      <c r="L232" s="6"/>
      <c r="M232" s="6"/>
      <c r="N232" s="7"/>
    </row>
    <row r="233" spans="1:14" x14ac:dyDescent="0.25">
      <c r="A233" s="5"/>
      <c r="B233" s="11"/>
      <c r="C233" s="11"/>
      <c r="D233" s="11" t="s">
        <v>62</v>
      </c>
      <c r="E233" s="6" t="s">
        <v>168</v>
      </c>
      <c r="F233" s="6"/>
      <c r="G233" s="6"/>
      <c r="H233" s="6"/>
      <c r="I233" s="6"/>
      <c r="J233" s="6"/>
      <c r="K233" s="6"/>
      <c r="L233" s="6"/>
      <c r="M233" s="6"/>
      <c r="N233" s="7"/>
    </row>
    <row r="234" spans="1:14" x14ac:dyDescent="0.25">
      <c r="A234" s="5"/>
      <c r="B234" s="11"/>
      <c r="C234" s="11"/>
      <c r="D234" s="11"/>
      <c r="E234" s="6" t="s">
        <v>169</v>
      </c>
      <c r="F234" s="6"/>
      <c r="G234" s="6"/>
      <c r="H234" s="6"/>
      <c r="I234" s="6"/>
      <c r="J234" s="6"/>
      <c r="K234" s="6"/>
      <c r="L234" s="6"/>
      <c r="M234" s="6"/>
      <c r="N234" s="7"/>
    </row>
    <row r="235" spans="1:14" x14ac:dyDescent="0.25">
      <c r="A235" s="5"/>
      <c r="B235" s="11"/>
      <c r="C235" s="11"/>
      <c r="D235" s="11"/>
      <c r="E235" s="6"/>
      <c r="F235" s="6"/>
      <c r="G235" s="6"/>
      <c r="H235" s="6"/>
      <c r="I235" s="6"/>
      <c r="J235" s="6"/>
      <c r="K235" s="6"/>
      <c r="L235" s="6"/>
      <c r="M235" s="6"/>
      <c r="N235" s="7"/>
    </row>
    <row r="236" spans="1:14" x14ac:dyDescent="0.25">
      <c r="A236" s="5"/>
      <c r="B236" s="11"/>
      <c r="C236" s="11"/>
      <c r="D236" s="11" t="s">
        <v>76</v>
      </c>
      <c r="E236" s="6" t="s">
        <v>170</v>
      </c>
      <c r="F236" s="6"/>
      <c r="G236" s="6"/>
      <c r="H236" s="6"/>
      <c r="I236" s="6"/>
      <c r="J236" s="6"/>
      <c r="K236" s="6"/>
      <c r="L236" s="6"/>
      <c r="M236" s="6"/>
      <c r="N236" s="7"/>
    </row>
    <row r="237" spans="1:14" x14ac:dyDescent="0.25">
      <c r="A237" s="5"/>
      <c r="B237" s="6"/>
      <c r="C237" s="11"/>
      <c r="D237" s="11"/>
      <c r="E237" s="6" t="s">
        <v>171</v>
      </c>
      <c r="F237" s="6"/>
      <c r="G237" s="6"/>
      <c r="H237" s="6"/>
      <c r="I237" s="6"/>
      <c r="J237" s="6"/>
      <c r="K237" s="6"/>
      <c r="L237" s="6"/>
      <c r="M237" s="6"/>
      <c r="N237" s="7"/>
    </row>
    <row r="238" spans="1:14" x14ac:dyDescent="0.25">
      <c r="A238" s="5"/>
      <c r="B238" s="6"/>
      <c r="C238" s="11"/>
      <c r="D238" s="11"/>
      <c r="E238" s="6"/>
      <c r="F238" s="6" t="s">
        <v>172</v>
      </c>
      <c r="G238" s="6"/>
      <c r="H238" s="6"/>
      <c r="I238" s="6"/>
      <c r="J238" s="6"/>
      <c r="K238" s="6"/>
      <c r="L238" s="6"/>
      <c r="M238" s="6"/>
      <c r="N238" s="7"/>
    </row>
    <row r="239" spans="1:14" x14ac:dyDescent="0.25">
      <c r="A239" s="5"/>
      <c r="B239" s="6"/>
      <c r="C239" s="11"/>
      <c r="D239" s="11"/>
      <c r="E239" s="6"/>
      <c r="F239" s="6"/>
      <c r="G239" s="6"/>
      <c r="H239" s="6"/>
      <c r="I239" s="6"/>
      <c r="J239" s="6"/>
      <c r="K239" s="6"/>
      <c r="L239" s="6"/>
      <c r="M239" s="6"/>
      <c r="N239" s="7"/>
    </row>
    <row r="240" spans="1:14" x14ac:dyDescent="0.25">
      <c r="A240" s="5"/>
      <c r="B240" s="6"/>
      <c r="C240" s="11"/>
      <c r="D240" s="11" t="s">
        <v>96</v>
      </c>
      <c r="E240" s="6" t="s">
        <v>173</v>
      </c>
      <c r="F240" s="6"/>
      <c r="G240" s="6"/>
      <c r="H240" s="6"/>
      <c r="I240" s="6"/>
      <c r="J240" s="6"/>
      <c r="K240" s="6"/>
      <c r="L240" s="6"/>
      <c r="M240" s="6"/>
      <c r="N240" s="7"/>
    </row>
    <row r="241" spans="1:14" x14ac:dyDescent="0.25">
      <c r="A241" s="5"/>
      <c r="B241" s="6"/>
      <c r="C241" s="11"/>
      <c r="D241" s="11"/>
      <c r="E241" s="6"/>
      <c r="F241" s="6" t="s">
        <v>174</v>
      </c>
      <c r="G241" s="6"/>
      <c r="H241" s="6"/>
      <c r="I241" s="6"/>
      <c r="J241" s="6"/>
      <c r="K241" s="6"/>
      <c r="L241" s="6"/>
      <c r="M241" s="6"/>
      <c r="N241" s="7"/>
    </row>
    <row r="242" spans="1:14" x14ac:dyDescent="0.25">
      <c r="A242" s="5"/>
      <c r="B242" s="6"/>
      <c r="C242" s="11"/>
      <c r="D242" s="11"/>
      <c r="E242" s="6"/>
      <c r="F242" s="6"/>
      <c r="G242" s="6" t="s">
        <v>175</v>
      </c>
      <c r="H242" s="6"/>
      <c r="I242" s="6"/>
      <c r="J242" s="6"/>
      <c r="K242" s="6"/>
      <c r="L242" s="6"/>
      <c r="M242" s="6"/>
      <c r="N242" s="7"/>
    </row>
    <row r="243" spans="1:14" x14ac:dyDescent="0.25">
      <c r="A243" s="5"/>
      <c r="B243" s="6"/>
      <c r="C243" s="11"/>
      <c r="D243" s="11"/>
      <c r="E243" s="6" t="s">
        <v>176</v>
      </c>
      <c r="F243" s="6"/>
      <c r="G243" s="6"/>
      <c r="H243" s="6"/>
      <c r="I243" s="6"/>
      <c r="J243" s="6"/>
      <c r="K243" s="6"/>
      <c r="L243" s="6"/>
      <c r="M243" s="6"/>
      <c r="N243" s="7"/>
    </row>
    <row r="244" spans="1:14" x14ac:dyDescent="0.25">
      <c r="A244" s="5"/>
      <c r="B244" s="6"/>
      <c r="C244" s="6"/>
      <c r="D244" s="11"/>
      <c r="E244" s="6"/>
      <c r="F244" s="6" t="s">
        <v>177</v>
      </c>
      <c r="G244" s="6"/>
      <c r="H244" s="6"/>
      <c r="I244" s="6"/>
      <c r="J244" s="6"/>
      <c r="K244" s="6"/>
      <c r="L244" s="6"/>
      <c r="M244" s="6"/>
      <c r="N244" s="7"/>
    </row>
    <row r="245" spans="1:14" x14ac:dyDescent="0.2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</row>
    <row r="246" spans="1:14" x14ac:dyDescent="0.25">
      <c r="A246" s="5"/>
      <c r="B246" s="6"/>
      <c r="C246" s="11" t="s">
        <v>17</v>
      </c>
      <c r="D246" s="28" t="s">
        <v>179</v>
      </c>
      <c r="E246" s="13"/>
      <c r="F246" s="13"/>
      <c r="G246" s="6"/>
      <c r="H246" s="6"/>
      <c r="I246" s="6"/>
      <c r="J246" s="6"/>
      <c r="K246" s="6"/>
      <c r="L246" s="6"/>
      <c r="M246" s="6"/>
      <c r="N246" s="7"/>
    </row>
    <row r="247" spans="1:14" x14ac:dyDescent="0.25">
      <c r="A247" s="5"/>
      <c r="B247" s="6"/>
      <c r="C247" s="6"/>
      <c r="D247" s="49"/>
      <c r="E247" s="6"/>
      <c r="F247" s="6"/>
      <c r="G247" s="6"/>
      <c r="H247" s="6"/>
      <c r="I247" s="6"/>
      <c r="J247" s="6"/>
      <c r="K247" s="6"/>
      <c r="L247" s="6"/>
      <c r="M247" s="6"/>
      <c r="N247" s="7"/>
    </row>
    <row r="248" spans="1:14" x14ac:dyDescent="0.25">
      <c r="A248" s="5"/>
      <c r="B248" s="6"/>
      <c r="C248" s="6"/>
      <c r="D248" s="11" t="s">
        <v>62</v>
      </c>
      <c r="E248" s="6" t="s">
        <v>181</v>
      </c>
      <c r="F248" s="6"/>
      <c r="G248" s="6"/>
      <c r="H248" s="6"/>
      <c r="I248" s="6"/>
      <c r="J248" s="6"/>
      <c r="K248" s="6"/>
      <c r="L248" s="6"/>
      <c r="M248" s="6"/>
      <c r="N248" s="7"/>
    </row>
    <row r="249" spans="1:14" x14ac:dyDescent="0.25">
      <c r="A249" s="5"/>
      <c r="B249" s="6"/>
      <c r="C249" s="6"/>
      <c r="D249" s="49"/>
      <c r="E249" s="6"/>
      <c r="F249" s="6" t="s">
        <v>180</v>
      </c>
      <c r="G249" s="6"/>
      <c r="H249" s="6"/>
      <c r="I249" s="6"/>
      <c r="J249" s="6"/>
      <c r="K249" s="6"/>
      <c r="L249" s="6"/>
      <c r="M249" s="6"/>
      <c r="N249" s="7"/>
    </row>
    <row r="250" spans="1:14" x14ac:dyDescent="0.25">
      <c r="A250" s="5"/>
      <c r="B250" s="6"/>
      <c r="C250" s="6"/>
      <c r="D250" s="49"/>
      <c r="E250" s="6"/>
      <c r="F250" s="6" t="s">
        <v>182</v>
      </c>
      <c r="G250" s="6"/>
      <c r="H250" s="6"/>
      <c r="I250" s="6"/>
      <c r="J250" s="6"/>
      <c r="K250" s="6"/>
      <c r="L250" s="6"/>
      <c r="M250" s="6"/>
      <c r="N250" s="7"/>
    </row>
    <row r="251" spans="1:14" x14ac:dyDescent="0.25">
      <c r="A251" s="5"/>
      <c r="B251" s="6"/>
      <c r="C251" s="6"/>
      <c r="D251" s="49"/>
      <c r="E251" s="6" t="s">
        <v>183</v>
      </c>
      <c r="F251" s="6"/>
      <c r="G251" s="6"/>
      <c r="H251" s="6"/>
      <c r="I251" s="6"/>
      <c r="J251" s="6"/>
      <c r="K251" s="6"/>
      <c r="L251" s="6"/>
      <c r="M251" s="6"/>
      <c r="N251" s="7"/>
    </row>
    <row r="252" spans="1:14" x14ac:dyDescent="0.25">
      <c r="A252" s="5"/>
      <c r="B252" s="6"/>
      <c r="C252" s="6"/>
      <c r="D252" s="49"/>
      <c r="E252" s="6"/>
      <c r="F252" s="6"/>
      <c r="G252" s="6" t="s">
        <v>184</v>
      </c>
      <c r="H252" s="6"/>
      <c r="I252" s="6"/>
      <c r="J252" s="6"/>
      <c r="K252" s="6"/>
      <c r="L252" s="6"/>
      <c r="M252" s="6"/>
      <c r="N252" s="7"/>
    </row>
    <row r="253" spans="1:14" x14ac:dyDescent="0.25">
      <c r="A253" s="5"/>
      <c r="B253" s="6"/>
      <c r="C253" s="6"/>
      <c r="D253" s="49"/>
      <c r="E253" s="6"/>
      <c r="F253" s="6"/>
      <c r="G253" s="6" t="s">
        <v>185</v>
      </c>
      <c r="H253" s="6"/>
      <c r="I253" s="6"/>
      <c r="J253" s="6"/>
      <c r="K253" s="6"/>
      <c r="L253" s="6"/>
      <c r="M253" s="6"/>
      <c r="N253" s="7"/>
    </row>
    <row r="254" spans="1:14" x14ac:dyDescent="0.25">
      <c r="A254" s="5"/>
      <c r="B254" s="6"/>
      <c r="C254" s="6"/>
      <c r="D254" s="49"/>
      <c r="E254" s="6"/>
      <c r="F254" s="6"/>
      <c r="G254" s="6"/>
      <c r="H254" s="6"/>
      <c r="I254" s="6"/>
      <c r="J254" s="6"/>
      <c r="K254" s="6"/>
      <c r="L254" s="6"/>
      <c r="M254" s="6"/>
      <c r="N254" s="7"/>
    </row>
    <row r="255" spans="1:14" x14ac:dyDescent="0.25">
      <c r="A255" s="5"/>
      <c r="B255" s="6"/>
      <c r="C255" s="6"/>
      <c r="D255" s="11" t="s">
        <v>76</v>
      </c>
      <c r="E255" s="6" t="s">
        <v>186</v>
      </c>
      <c r="F255" s="6"/>
      <c r="G255" s="6"/>
      <c r="H255" s="6"/>
      <c r="I255" s="6"/>
      <c r="J255" s="6"/>
      <c r="K255" s="6"/>
      <c r="L255" s="6"/>
      <c r="M255" s="6"/>
      <c r="N255" s="7"/>
    </row>
    <row r="256" spans="1:14" x14ac:dyDescent="0.25">
      <c r="A256" s="5"/>
      <c r="B256" s="6"/>
      <c r="C256" s="6"/>
      <c r="D256" s="11" t="s">
        <v>96</v>
      </c>
      <c r="E256" s="6" t="s">
        <v>187</v>
      </c>
      <c r="F256" s="6"/>
      <c r="G256" s="6"/>
      <c r="H256" s="6"/>
      <c r="I256" s="6"/>
      <c r="J256" s="6"/>
      <c r="K256" s="6"/>
      <c r="L256" s="6"/>
      <c r="M256" s="6"/>
      <c r="N256" s="7"/>
    </row>
    <row r="257" spans="1:14" x14ac:dyDescent="0.25">
      <c r="A257" s="5"/>
      <c r="B257" s="6"/>
      <c r="C257" s="6"/>
      <c r="D257" s="11" t="s">
        <v>178</v>
      </c>
      <c r="E257" s="6" t="s">
        <v>188</v>
      </c>
      <c r="F257" s="6"/>
      <c r="G257" s="6"/>
      <c r="H257" s="6"/>
      <c r="I257" s="6"/>
      <c r="J257" s="6"/>
      <c r="K257" s="6"/>
      <c r="L257" s="6"/>
      <c r="M257" s="6"/>
      <c r="N257" s="7"/>
    </row>
    <row r="258" spans="1:14" x14ac:dyDescent="0.25">
      <c r="A258" s="5"/>
      <c r="B258" s="6"/>
      <c r="C258" s="6"/>
      <c r="D258" s="11"/>
      <c r="E258" s="6"/>
      <c r="F258" s="6" t="s">
        <v>189</v>
      </c>
      <c r="G258" s="6"/>
      <c r="H258" s="6"/>
      <c r="I258" s="6"/>
      <c r="J258" s="6"/>
      <c r="K258" s="6"/>
      <c r="L258" s="6"/>
      <c r="M258" s="6"/>
      <c r="N258" s="7"/>
    </row>
    <row r="259" spans="1:14" x14ac:dyDescent="0.25">
      <c r="A259" s="5"/>
      <c r="B259" s="6"/>
      <c r="C259" s="6"/>
      <c r="D259" s="11"/>
      <c r="E259" s="6"/>
      <c r="F259" s="6" t="s">
        <v>190</v>
      </c>
      <c r="G259" s="6"/>
      <c r="H259" s="6"/>
      <c r="I259" s="6"/>
      <c r="J259" s="6"/>
      <c r="K259" s="6"/>
      <c r="L259" s="6"/>
      <c r="M259" s="6"/>
      <c r="N259" s="7"/>
    </row>
    <row r="260" spans="1:14" x14ac:dyDescent="0.25">
      <c r="A260" s="5"/>
      <c r="B260" s="6"/>
      <c r="C260" s="6"/>
      <c r="D260" s="11"/>
      <c r="E260" s="6"/>
      <c r="F260" s="6" t="s">
        <v>191</v>
      </c>
      <c r="G260" s="6"/>
      <c r="H260" s="6"/>
      <c r="I260" s="6"/>
      <c r="J260" s="6"/>
      <c r="K260" s="6"/>
      <c r="L260" s="6"/>
      <c r="M260" s="6"/>
      <c r="N260" s="7"/>
    </row>
    <row r="261" spans="1:14" x14ac:dyDescent="0.25">
      <c r="A261" s="5"/>
      <c r="B261" s="6"/>
      <c r="C261" s="6"/>
      <c r="D261" s="11"/>
      <c r="E261" s="6"/>
      <c r="F261" s="6"/>
      <c r="G261" s="6"/>
      <c r="H261" s="6"/>
      <c r="I261" s="6"/>
      <c r="J261" s="6"/>
      <c r="K261" s="6"/>
      <c r="L261" s="6"/>
      <c r="M261" s="6"/>
      <c r="N261" s="7"/>
    </row>
    <row r="262" spans="1:14" x14ac:dyDescent="0.25">
      <c r="A262" s="14"/>
      <c r="B262" s="15"/>
      <c r="C262" s="15"/>
      <c r="D262" s="21"/>
      <c r="E262" s="15"/>
      <c r="F262" s="15"/>
      <c r="G262" s="15"/>
      <c r="H262" s="15"/>
      <c r="I262" s="15"/>
      <c r="J262" s="15"/>
      <c r="K262" s="15"/>
      <c r="L262" s="15"/>
      <c r="M262" s="15"/>
      <c r="N262" s="1" t="s">
        <v>192</v>
      </c>
    </row>
    <row r="263" spans="1:14" x14ac:dyDescent="0.25">
      <c r="A263" s="2"/>
      <c r="B263" s="3"/>
      <c r="C263" s="3"/>
      <c r="D263" s="27" t="s">
        <v>193</v>
      </c>
      <c r="E263" s="3" t="s">
        <v>194</v>
      </c>
      <c r="F263" s="3"/>
      <c r="G263" s="3"/>
      <c r="H263" s="3"/>
      <c r="I263" s="3"/>
      <c r="J263" s="3"/>
      <c r="K263" s="3"/>
      <c r="L263" s="3"/>
      <c r="M263" s="3"/>
      <c r="N263" s="4"/>
    </row>
    <row r="264" spans="1:14" x14ac:dyDescent="0.25">
      <c r="A264" s="5"/>
      <c r="B264" s="6"/>
      <c r="C264" s="6"/>
      <c r="D264" s="11"/>
      <c r="E264" s="6"/>
      <c r="F264" s="6" t="s">
        <v>195</v>
      </c>
      <c r="G264" s="6"/>
      <c r="H264" s="6"/>
      <c r="I264" s="6"/>
      <c r="J264" s="6"/>
      <c r="K264" s="6"/>
      <c r="L264" s="6"/>
      <c r="M264" s="6"/>
      <c r="N264" s="7"/>
    </row>
    <row r="265" spans="1:14" x14ac:dyDescent="0.25">
      <c r="A265" s="5"/>
      <c r="B265" s="6"/>
      <c r="C265" s="6"/>
      <c r="D265" s="11"/>
      <c r="E265" s="6"/>
      <c r="F265" s="6" t="s">
        <v>196</v>
      </c>
      <c r="G265" s="6"/>
      <c r="H265" s="6"/>
      <c r="I265" s="6"/>
      <c r="J265" s="6"/>
      <c r="K265" s="6"/>
      <c r="L265" s="6"/>
      <c r="M265" s="6"/>
      <c r="N265" s="7"/>
    </row>
    <row r="266" spans="1:14" x14ac:dyDescent="0.25">
      <c r="A266" s="5"/>
      <c r="B266" s="6"/>
      <c r="C266" s="6"/>
      <c r="D266" s="11"/>
      <c r="E266" s="6"/>
      <c r="F266" s="6"/>
      <c r="G266" s="6" t="s">
        <v>197</v>
      </c>
      <c r="H266" s="6"/>
      <c r="I266" s="6"/>
      <c r="J266" s="6"/>
      <c r="K266" s="6"/>
      <c r="L266" s="6"/>
      <c r="M266" s="6"/>
      <c r="N266" s="7"/>
    </row>
    <row r="267" spans="1:14" x14ac:dyDescent="0.25">
      <c r="A267" s="5"/>
      <c r="B267" s="6"/>
      <c r="C267" s="6"/>
      <c r="D267" s="11"/>
      <c r="E267" s="6"/>
      <c r="F267" s="6"/>
      <c r="G267" s="6"/>
      <c r="H267" s="6"/>
      <c r="I267" s="6"/>
      <c r="J267" s="6"/>
      <c r="K267" s="6"/>
      <c r="L267" s="6"/>
      <c r="M267" s="6"/>
      <c r="N267" s="7"/>
    </row>
    <row r="268" spans="1:14" x14ac:dyDescent="0.25">
      <c r="A268" s="5"/>
      <c r="B268" s="6"/>
      <c r="C268" s="6"/>
      <c r="D268" s="11" t="s">
        <v>198</v>
      </c>
      <c r="E268" s="6" t="s">
        <v>199</v>
      </c>
      <c r="F268" s="6"/>
      <c r="G268" s="6"/>
      <c r="H268" s="6"/>
      <c r="I268" s="6"/>
      <c r="J268" s="6"/>
      <c r="K268" s="6"/>
      <c r="L268" s="6"/>
      <c r="M268" s="6"/>
      <c r="N268" s="7"/>
    </row>
    <row r="269" spans="1:14" x14ac:dyDescent="0.25">
      <c r="A269" s="5"/>
      <c r="B269" s="6"/>
      <c r="C269" s="6"/>
      <c r="D269" s="11" t="s">
        <v>200</v>
      </c>
      <c r="E269" s="6" t="s">
        <v>201</v>
      </c>
      <c r="F269" s="6"/>
      <c r="G269" s="6"/>
      <c r="H269" s="6"/>
      <c r="I269" s="6"/>
      <c r="J269" s="6"/>
      <c r="K269" s="6"/>
      <c r="L269" s="6"/>
      <c r="M269" s="6"/>
      <c r="N269" s="7"/>
    </row>
    <row r="270" spans="1:14" x14ac:dyDescent="0.25">
      <c r="A270" s="5"/>
      <c r="B270" s="6"/>
      <c r="C270" s="6"/>
      <c r="D270" s="11"/>
      <c r="E270" s="6"/>
      <c r="F270" s="6" t="s">
        <v>203</v>
      </c>
      <c r="G270" s="6"/>
      <c r="H270" s="6"/>
      <c r="I270" s="6"/>
      <c r="J270" s="6"/>
      <c r="K270" s="6"/>
      <c r="L270" s="6"/>
      <c r="M270" s="6"/>
      <c r="N270" s="7"/>
    </row>
    <row r="271" spans="1:14" x14ac:dyDescent="0.25">
      <c r="A271" s="5"/>
      <c r="B271" s="6"/>
      <c r="C271" s="6"/>
      <c r="D271" s="11"/>
      <c r="E271" s="6"/>
      <c r="F271" s="6" t="s">
        <v>202</v>
      </c>
      <c r="G271" s="6"/>
      <c r="H271" s="6"/>
      <c r="I271" s="6"/>
      <c r="J271" s="6"/>
      <c r="K271" s="6"/>
      <c r="L271" s="6"/>
      <c r="M271" s="6"/>
      <c r="N271" s="7"/>
    </row>
    <row r="272" spans="1:14" x14ac:dyDescent="0.25">
      <c r="A272" s="5"/>
      <c r="B272" s="6"/>
      <c r="C272" s="6"/>
      <c r="D272" s="11"/>
      <c r="E272" s="6"/>
      <c r="F272" s="6" t="s">
        <v>472</v>
      </c>
      <c r="G272" s="6"/>
      <c r="H272" s="6"/>
      <c r="I272" s="6"/>
      <c r="J272" s="6"/>
      <c r="K272" s="6"/>
      <c r="L272" s="6"/>
      <c r="M272" s="6"/>
      <c r="N272" s="7"/>
    </row>
    <row r="273" spans="1:14" x14ac:dyDescent="0.25">
      <c r="A273" s="5"/>
      <c r="B273" s="6"/>
      <c r="C273" s="6"/>
      <c r="D273" s="11"/>
      <c r="E273" s="6"/>
      <c r="F273" s="6"/>
      <c r="G273" s="6"/>
      <c r="H273" s="6"/>
      <c r="I273" s="6"/>
      <c r="J273" s="6"/>
      <c r="K273" s="6"/>
      <c r="L273" s="6"/>
      <c r="M273" s="6"/>
      <c r="N273" s="7"/>
    </row>
    <row r="274" spans="1:14" x14ac:dyDescent="0.25">
      <c r="A274" s="5"/>
      <c r="B274" s="6"/>
      <c r="C274" s="6"/>
      <c r="D274" s="267" t="s">
        <v>208</v>
      </c>
      <c r="E274" s="6"/>
      <c r="F274" s="6"/>
      <c r="G274" s="6"/>
      <c r="H274" s="6"/>
      <c r="I274" s="6"/>
      <c r="J274" s="6"/>
      <c r="K274" s="6"/>
      <c r="L274" s="6"/>
      <c r="M274" s="6"/>
      <c r="N274" s="7"/>
    </row>
    <row r="275" spans="1:14" x14ac:dyDescent="0.25">
      <c r="A275" s="5"/>
      <c r="B275" s="6"/>
      <c r="C275" s="6"/>
      <c r="D275" s="11"/>
      <c r="E275" s="6"/>
      <c r="F275" s="6" t="s">
        <v>204</v>
      </c>
      <c r="G275" s="6"/>
      <c r="H275" s="6"/>
      <c r="I275" s="6"/>
      <c r="J275" s="6"/>
      <c r="K275" s="6"/>
      <c r="L275" s="6"/>
      <c r="M275" s="6"/>
      <c r="N275" s="7"/>
    </row>
    <row r="276" spans="1:14" x14ac:dyDescent="0.25">
      <c r="A276" s="5"/>
      <c r="B276" s="6"/>
      <c r="C276" s="6"/>
      <c r="D276" s="11"/>
      <c r="E276" s="6"/>
      <c r="F276" s="6" t="s">
        <v>205</v>
      </c>
      <c r="G276" s="6"/>
      <c r="H276" s="6"/>
      <c r="I276" s="6"/>
      <c r="J276" s="6"/>
      <c r="K276" s="6"/>
      <c r="L276" s="6"/>
      <c r="M276" s="6"/>
      <c r="N276" s="7"/>
    </row>
    <row r="277" spans="1:14" x14ac:dyDescent="0.25">
      <c r="A277" s="5"/>
      <c r="B277" s="6"/>
      <c r="C277" s="6"/>
      <c r="D277" s="11"/>
      <c r="E277" s="6"/>
      <c r="F277" s="6" t="s">
        <v>206</v>
      </c>
      <c r="G277" s="6"/>
      <c r="H277" s="6"/>
      <c r="I277" s="6"/>
      <c r="J277" s="6"/>
      <c r="K277" s="6"/>
      <c r="L277" s="6"/>
      <c r="M277" s="6"/>
      <c r="N277" s="7"/>
    </row>
    <row r="278" spans="1:14" x14ac:dyDescent="0.25">
      <c r="A278" s="5"/>
      <c r="B278" s="6"/>
      <c r="C278" s="6"/>
      <c r="D278" s="11"/>
      <c r="E278" s="6"/>
      <c r="F278" s="6" t="s">
        <v>207</v>
      </c>
      <c r="G278" s="6"/>
      <c r="H278" s="6"/>
      <c r="I278" s="6"/>
      <c r="J278" s="6"/>
      <c r="K278" s="6"/>
      <c r="L278" s="6"/>
      <c r="M278" s="6"/>
      <c r="N278" s="7"/>
    </row>
    <row r="279" spans="1:14" x14ac:dyDescent="0.25">
      <c r="A279" s="5"/>
      <c r="B279" s="6"/>
      <c r="C279" s="6"/>
      <c r="D279" s="11"/>
      <c r="E279" s="6"/>
      <c r="F279" s="6"/>
      <c r="G279" s="6"/>
      <c r="H279" s="6"/>
      <c r="I279" s="6"/>
      <c r="J279" s="6"/>
      <c r="K279" s="6"/>
      <c r="L279" s="6"/>
      <c r="M279" s="6"/>
      <c r="N279" s="7"/>
    </row>
    <row r="280" spans="1:14" x14ac:dyDescent="0.25">
      <c r="A280" s="5"/>
      <c r="B280" s="6"/>
      <c r="C280" s="6"/>
      <c r="D280" s="13" t="s">
        <v>209</v>
      </c>
      <c r="E280" s="13"/>
      <c r="F280" s="13"/>
      <c r="G280" s="13"/>
      <c r="H280" s="13"/>
      <c r="I280" s="6"/>
      <c r="J280" s="6"/>
      <c r="K280" s="6"/>
      <c r="L280" s="6"/>
      <c r="M280" s="6"/>
      <c r="N280" s="7"/>
    </row>
    <row r="281" spans="1:14" x14ac:dyDescent="0.2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7"/>
    </row>
    <row r="282" spans="1:14" x14ac:dyDescent="0.25">
      <c r="A282" s="5"/>
      <c r="B282" s="6"/>
      <c r="C282" s="6"/>
      <c r="D282" s="11" t="s">
        <v>62</v>
      </c>
      <c r="E282" s="13" t="s">
        <v>210</v>
      </c>
      <c r="F282" s="13"/>
      <c r="G282" s="13"/>
      <c r="H282" s="13"/>
      <c r="I282" s="6"/>
      <c r="J282" s="6"/>
      <c r="K282" s="6"/>
      <c r="L282" s="6"/>
      <c r="M282" s="6"/>
      <c r="N282" s="7"/>
    </row>
    <row r="283" spans="1:14" x14ac:dyDescent="0.25">
      <c r="A283" s="5"/>
      <c r="B283" s="6"/>
      <c r="C283" s="6"/>
      <c r="D283" s="6"/>
      <c r="E283" s="6"/>
      <c r="F283" s="6" t="s">
        <v>211</v>
      </c>
      <c r="G283" s="6"/>
      <c r="H283" s="6"/>
      <c r="I283" s="6"/>
      <c r="J283" s="6"/>
      <c r="K283" s="6"/>
      <c r="L283" s="6"/>
      <c r="M283" s="6"/>
      <c r="N283" s="7"/>
    </row>
    <row r="284" spans="1:14" x14ac:dyDescent="0.25">
      <c r="A284" s="5"/>
      <c r="B284" s="6"/>
      <c r="C284" s="6"/>
      <c r="D284" s="6"/>
      <c r="E284" s="6"/>
      <c r="F284" s="6" t="s">
        <v>212</v>
      </c>
      <c r="G284" s="6"/>
      <c r="H284" s="6"/>
      <c r="I284" s="6"/>
      <c r="J284" s="6"/>
      <c r="K284" s="6"/>
      <c r="L284" s="6"/>
      <c r="M284" s="6"/>
      <c r="N284" s="7"/>
    </row>
    <row r="285" spans="1:14" x14ac:dyDescent="0.25">
      <c r="A285" s="5"/>
      <c r="B285" s="6"/>
      <c r="C285" s="6"/>
      <c r="D285" s="6"/>
      <c r="E285" s="6"/>
      <c r="F285" s="6" t="s">
        <v>213</v>
      </c>
      <c r="G285" s="6"/>
      <c r="H285" s="6"/>
      <c r="I285" s="6"/>
      <c r="J285" s="6"/>
      <c r="K285" s="6"/>
      <c r="L285" s="6"/>
      <c r="M285" s="6"/>
      <c r="N285" s="7"/>
    </row>
    <row r="286" spans="1:14" x14ac:dyDescent="0.25">
      <c r="A286" s="5"/>
      <c r="B286" s="6"/>
      <c r="C286" s="6"/>
      <c r="D286" s="6"/>
      <c r="E286" s="6"/>
      <c r="F286" s="6" t="s">
        <v>214</v>
      </c>
      <c r="G286" s="6"/>
      <c r="H286" s="6"/>
      <c r="I286" s="6"/>
      <c r="J286" s="6"/>
      <c r="K286" s="6"/>
      <c r="L286" s="6"/>
      <c r="M286" s="6"/>
      <c r="N286" s="7"/>
    </row>
    <row r="287" spans="1:14" x14ac:dyDescent="0.2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7"/>
    </row>
    <row r="288" spans="1:14" x14ac:dyDescent="0.25">
      <c r="A288" s="5"/>
      <c r="B288" s="6"/>
      <c r="C288" s="6"/>
      <c r="D288" s="11" t="s">
        <v>117</v>
      </c>
      <c r="E288" s="6" t="s">
        <v>215</v>
      </c>
      <c r="F288" s="6"/>
      <c r="G288" s="6"/>
      <c r="H288" s="6"/>
      <c r="I288" s="6"/>
      <c r="J288" s="6"/>
      <c r="K288" s="6"/>
      <c r="L288" s="6"/>
      <c r="M288" s="6"/>
      <c r="N288" s="7"/>
    </row>
    <row r="289" spans="1:22" x14ac:dyDescent="0.2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7"/>
    </row>
    <row r="290" spans="1:22" x14ac:dyDescent="0.25">
      <c r="A290" s="5"/>
      <c r="B290" s="6"/>
      <c r="C290" s="6"/>
      <c r="D290" s="11" t="s">
        <v>96</v>
      </c>
      <c r="E290" s="6" t="s">
        <v>216</v>
      </c>
      <c r="F290" s="6"/>
      <c r="G290" s="6"/>
      <c r="H290" s="6"/>
      <c r="I290" s="6"/>
      <c r="J290" s="6"/>
      <c r="K290" s="6"/>
      <c r="L290" s="6"/>
      <c r="M290" s="6"/>
      <c r="N290" s="7"/>
    </row>
    <row r="291" spans="1:22" x14ac:dyDescent="0.25">
      <c r="A291" s="5"/>
      <c r="B291" s="6"/>
      <c r="C291" s="6"/>
      <c r="D291" s="6"/>
      <c r="E291" s="6"/>
      <c r="F291" s="6" t="s">
        <v>217</v>
      </c>
      <c r="G291" s="6"/>
      <c r="H291" s="6"/>
      <c r="I291" s="6"/>
      <c r="J291" s="6"/>
      <c r="K291" s="6"/>
      <c r="L291" s="6"/>
      <c r="M291" s="6"/>
      <c r="N291" s="7"/>
    </row>
    <row r="292" spans="1:22" x14ac:dyDescent="0.25">
      <c r="A292" s="5"/>
      <c r="B292" s="6"/>
      <c r="C292" s="6"/>
      <c r="D292" s="6"/>
      <c r="E292" s="6"/>
      <c r="F292" s="6"/>
      <c r="G292" s="6" t="s">
        <v>218</v>
      </c>
      <c r="H292" s="6"/>
      <c r="I292" s="6"/>
      <c r="J292" s="6"/>
      <c r="K292" s="6"/>
      <c r="L292" s="6"/>
      <c r="M292" s="6"/>
      <c r="N292" s="7"/>
    </row>
    <row r="293" spans="1:22" x14ac:dyDescent="0.25">
      <c r="A293" s="5"/>
      <c r="B293" s="6"/>
      <c r="C293" s="6"/>
      <c r="D293" s="11" t="s">
        <v>178</v>
      </c>
      <c r="E293" s="6" t="s">
        <v>219</v>
      </c>
      <c r="F293" s="6"/>
      <c r="G293" s="6"/>
      <c r="H293" s="6"/>
      <c r="I293" s="6"/>
      <c r="J293" s="6"/>
      <c r="K293" s="6"/>
      <c r="L293" s="6"/>
      <c r="M293" s="6"/>
      <c r="N293" s="7"/>
    </row>
    <row r="294" spans="1:22" x14ac:dyDescent="0.2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7"/>
    </row>
    <row r="295" spans="1:22" x14ac:dyDescent="0.25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" t="s">
        <v>220</v>
      </c>
    </row>
    <row r="296" spans="1:22" x14ac:dyDescent="0.25">
      <c r="A296" s="2"/>
      <c r="B296" s="102" t="s">
        <v>109</v>
      </c>
      <c r="C296" s="16" t="s">
        <v>221</v>
      </c>
      <c r="D296" s="16"/>
      <c r="E296" s="16"/>
      <c r="F296" s="16"/>
      <c r="G296" s="16"/>
      <c r="H296" s="16"/>
      <c r="I296" s="16"/>
      <c r="J296" s="16"/>
      <c r="K296" s="3"/>
      <c r="L296" s="3"/>
      <c r="M296" s="3"/>
      <c r="N296" s="4"/>
    </row>
    <row r="297" spans="1:22" ht="15.75" thickBot="1" x14ac:dyDescent="0.3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7"/>
    </row>
    <row r="298" spans="1:22" x14ac:dyDescent="0.25">
      <c r="A298" s="251" t="s">
        <v>231</v>
      </c>
      <c r="B298" s="251" t="s">
        <v>222</v>
      </c>
      <c r="C298" s="622" t="s">
        <v>238</v>
      </c>
      <c r="D298" s="622"/>
      <c r="E298" s="622"/>
      <c r="F298" s="622" t="s">
        <v>223</v>
      </c>
      <c r="G298" s="622"/>
      <c r="H298" s="622" t="s">
        <v>234</v>
      </c>
      <c r="I298" s="622"/>
      <c r="J298" s="613" t="s">
        <v>233</v>
      </c>
      <c r="K298" s="613"/>
      <c r="L298" s="613" t="s">
        <v>235</v>
      </c>
      <c r="M298" s="614"/>
      <c r="N298" s="205" t="s">
        <v>296</v>
      </c>
      <c r="O298" s="50"/>
      <c r="P298" s="50"/>
      <c r="Q298" s="50"/>
      <c r="R298" s="50"/>
      <c r="S298" s="50"/>
      <c r="T298" s="50"/>
      <c r="U298" s="50"/>
      <c r="V298" s="50"/>
    </row>
    <row r="299" spans="1:22" ht="15.75" thickBot="1" x14ac:dyDescent="0.3">
      <c r="A299" s="103" t="s">
        <v>232</v>
      </c>
      <c r="B299" s="89"/>
      <c r="C299" s="89" t="s">
        <v>225</v>
      </c>
      <c r="D299" s="89" t="s">
        <v>236</v>
      </c>
      <c r="E299" s="89" t="s">
        <v>237</v>
      </c>
      <c r="F299" s="89" t="s">
        <v>227</v>
      </c>
      <c r="G299" s="89" t="s">
        <v>228</v>
      </c>
      <c r="H299" s="89" t="s">
        <v>227</v>
      </c>
      <c r="I299" s="89" t="s">
        <v>228</v>
      </c>
      <c r="J299" s="89" t="s">
        <v>227</v>
      </c>
      <c r="K299" s="89" t="s">
        <v>228</v>
      </c>
      <c r="L299" s="89" t="s">
        <v>227</v>
      </c>
      <c r="M299" s="183" t="s">
        <v>228</v>
      </c>
      <c r="N299" s="206" t="s">
        <v>297</v>
      </c>
      <c r="O299" s="48"/>
      <c r="P299" s="48"/>
      <c r="Q299" s="48"/>
      <c r="R299" s="48"/>
      <c r="S299" s="48"/>
      <c r="T299" s="48"/>
      <c r="U299" s="48"/>
      <c r="V299" s="48"/>
    </row>
    <row r="300" spans="1:22" x14ac:dyDescent="0.2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84"/>
      <c r="N300" s="207"/>
      <c r="O300" s="47"/>
      <c r="P300" s="47"/>
      <c r="Q300" s="47"/>
      <c r="R300" s="47"/>
      <c r="S300" s="47"/>
      <c r="T300" s="47"/>
      <c r="U300" s="47"/>
      <c r="V300" s="47"/>
    </row>
    <row r="301" spans="1:22" x14ac:dyDescent="0.25">
      <c r="A301" s="58">
        <v>2.1</v>
      </c>
      <c r="B301" s="58">
        <v>2008</v>
      </c>
      <c r="C301" s="59" t="s">
        <v>230</v>
      </c>
      <c r="D301" s="58">
        <v>571.30999999999995</v>
      </c>
      <c r="E301" s="179"/>
      <c r="F301" s="61">
        <f>D301/G301*100</f>
        <v>41.060083369268355</v>
      </c>
      <c r="G301" s="62">
        <v>1391.4</v>
      </c>
      <c r="H301" s="60"/>
      <c r="I301" s="62">
        <v>899.8</v>
      </c>
      <c r="J301" s="60">
        <f>D301/K301*100</f>
        <v>44.390831390831387</v>
      </c>
      <c r="K301" s="62">
        <v>1287</v>
      </c>
      <c r="L301" s="60">
        <f>D301/M301*100</f>
        <v>33.449063231850111</v>
      </c>
      <c r="M301" s="138">
        <v>1708</v>
      </c>
      <c r="N301" s="208">
        <v>35279</v>
      </c>
      <c r="O301" s="56"/>
      <c r="P301" s="54"/>
      <c r="Q301" s="56"/>
      <c r="R301" s="54"/>
      <c r="S301" s="53"/>
      <c r="T301" s="54"/>
      <c r="U301" s="53"/>
      <c r="V301" s="55"/>
    </row>
    <row r="302" spans="1:22" x14ac:dyDescent="0.25">
      <c r="A302" s="57"/>
      <c r="B302" s="57" t="s">
        <v>229</v>
      </c>
      <c r="C302" s="1"/>
      <c r="D302" s="64">
        <v>100</v>
      </c>
      <c r="E302" s="180"/>
      <c r="F302" s="65">
        <v>100</v>
      </c>
      <c r="G302" s="64">
        <v>100</v>
      </c>
      <c r="H302" s="66">
        <v>100</v>
      </c>
      <c r="I302" s="64">
        <v>100</v>
      </c>
      <c r="J302" s="66">
        <v>100</v>
      </c>
      <c r="K302" s="64">
        <v>100</v>
      </c>
      <c r="L302" s="66">
        <v>100</v>
      </c>
      <c r="M302" s="139">
        <v>100</v>
      </c>
      <c r="N302" s="209"/>
      <c r="O302" s="51"/>
      <c r="P302" s="51"/>
      <c r="Q302" s="51"/>
      <c r="R302" s="51"/>
      <c r="S302" s="51"/>
      <c r="T302" s="51"/>
      <c r="U302" s="51"/>
      <c r="V302" s="51"/>
    </row>
    <row r="303" spans="1:22" x14ac:dyDescent="0.25">
      <c r="A303" s="58">
        <v>1.8</v>
      </c>
      <c r="B303" s="58">
        <v>2009</v>
      </c>
      <c r="C303" s="59" t="s">
        <v>230</v>
      </c>
      <c r="D303" s="58">
        <v>592.62</v>
      </c>
      <c r="E303" s="181"/>
      <c r="F303" s="67">
        <f>D303/G303*100</f>
        <v>41.182765809589995</v>
      </c>
      <c r="G303" s="63">
        <v>1439</v>
      </c>
      <c r="H303" s="68"/>
      <c r="I303" s="63">
        <v>930</v>
      </c>
      <c r="J303" s="60">
        <f>D303/K303*100</f>
        <v>45.446319018404907</v>
      </c>
      <c r="K303" s="62">
        <v>1304</v>
      </c>
      <c r="L303" s="60">
        <f>D303/M303*100</f>
        <v>32.651239669421486</v>
      </c>
      <c r="M303" s="136">
        <v>1815</v>
      </c>
      <c r="N303" s="208">
        <v>34168</v>
      </c>
      <c r="O303" s="18"/>
      <c r="P303" s="55"/>
      <c r="Q303" s="18"/>
      <c r="R303" s="55"/>
      <c r="S303" s="53"/>
      <c r="T303" s="54"/>
      <c r="U303" s="53"/>
      <c r="V303" s="54"/>
    </row>
    <row r="304" spans="1:22" x14ac:dyDescent="0.25">
      <c r="A304" s="57"/>
      <c r="B304" s="57" t="s">
        <v>229</v>
      </c>
      <c r="C304" s="1"/>
      <c r="D304" s="64">
        <f>D303/D301*100</f>
        <v>103.73002397997585</v>
      </c>
      <c r="E304" s="180"/>
      <c r="F304" s="65">
        <f t="shared" ref="F304" si="0">F303/F301*100</f>
        <v>100.29878760648951</v>
      </c>
      <c r="G304" s="64">
        <f t="shared" ref="G304" si="1">G303/G301*100</f>
        <v>103.42101480523213</v>
      </c>
      <c r="H304" s="66" t="e">
        <f t="shared" ref="H304" si="2">H303/H301*100</f>
        <v>#DIV/0!</v>
      </c>
      <c r="I304" s="64">
        <f t="shared" ref="I304" si="3">I303/I301*100</f>
        <v>103.35630140031118</v>
      </c>
      <c r="J304" s="66">
        <f t="shared" ref="J304" si="4">J303/J301*100</f>
        <v>102.37771538514488</v>
      </c>
      <c r="K304" s="64">
        <f t="shared" ref="K304" si="5">K303/K301*100</f>
        <v>101.32090132090133</v>
      </c>
      <c r="L304" s="66">
        <f t="shared" ref="L304" si="6">L303/L301*100</f>
        <v>97.614810445068187</v>
      </c>
      <c r="M304" s="139">
        <f t="shared" ref="M304" si="7">M303/M301*100</f>
        <v>106.26463700234193</v>
      </c>
      <c r="N304" s="209"/>
      <c r="O304" s="52"/>
      <c r="P304" s="52"/>
      <c r="Q304" s="52"/>
      <c r="R304" s="52"/>
      <c r="S304" s="52"/>
      <c r="T304" s="52"/>
      <c r="U304" s="52"/>
      <c r="V304" s="52"/>
    </row>
    <row r="305" spans="1:22" x14ac:dyDescent="0.25">
      <c r="A305" s="58">
        <v>1.9</v>
      </c>
      <c r="B305" s="58">
        <v>2010</v>
      </c>
      <c r="C305" s="59" t="s">
        <v>230</v>
      </c>
      <c r="D305" s="58">
        <v>711.36</v>
      </c>
      <c r="E305" s="181"/>
      <c r="F305" s="67">
        <f>D305/G305*100</f>
        <v>47.585791691751957</v>
      </c>
      <c r="G305" s="63">
        <v>1494.9</v>
      </c>
      <c r="H305" s="68"/>
      <c r="I305" s="63">
        <v>866.6</v>
      </c>
      <c r="J305" s="68">
        <f>D305/K305*100</f>
        <v>51.436008676789591</v>
      </c>
      <c r="K305" s="63">
        <v>1383</v>
      </c>
      <c r="L305" s="68">
        <f>D305/M305*100</f>
        <v>39</v>
      </c>
      <c r="M305" s="138">
        <v>1824</v>
      </c>
      <c r="N305" s="208">
        <v>36044</v>
      </c>
      <c r="O305" s="18"/>
      <c r="P305" s="55"/>
      <c r="Q305" s="18"/>
      <c r="R305" s="55"/>
      <c r="S305" s="18"/>
      <c r="T305" s="55"/>
      <c r="U305" s="18"/>
      <c r="V305" s="55"/>
    </row>
    <row r="306" spans="1:22" x14ac:dyDescent="0.25">
      <c r="A306" s="57"/>
      <c r="B306" s="57" t="s">
        <v>229</v>
      </c>
      <c r="C306" s="1"/>
      <c r="D306" s="64">
        <f>D305/D303*100</f>
        <v>120.03644831426547</v>
      </c>
      <c r="E306" s="180"/>
      <c r="F306" s="65">
        <f t="shared" ref="F306" si="8">F305/F303*100</f>
        <v>115.54782870040003</v>
      </c>
      <c r="G306" s="64">
        <f t="shared" ref="G306" si="9">G305/G303*100</f>
        <v>103.88464211257819</v>
      </c>
      <c r="H306" s="66" t="e">
        <f t="shared" ref="H306" si="10">H305/H303*100</f>
        <v>#DIV/0!</v>
      </c>
      <c r="I306" s="64">
        <f t="shared" ref="I306" si="11">I305/I303*100</f>
        <v>93.182795698924735</v>
      </c>
      <c r="J306" s="66">
        <f t="shared" ref="J306" si="12">J305/J303*100</f>
        <v>113.1797025320334</v>
      </c>
      <c r="K306" s="64">
        <f t="shared" ref="K306" si="13">K305/K303*100</f>
        <v>106.05828220858895</v>
      </c>
      <c r="L306" s="66">
        <f t="shared" ref="L306" si="14">L305/L303*100</f>
        <v>119.44416320745165</v>
      </c>
      <c r="M306" s="139">
        <f t="shared" ref="M306" si="15">M305/M303*100</f>
        <v>100.49586776859505</v>
      </c>
      <c r="N306" s="210"/>
      <c r="O306" s="52"/>
      <c r="P306" s="52"/>
      <c r="Q306" s="52"/>
      <c r="R306" s="52"/>
      <c r="S306" s="52"/>
      <c r="T306" s="52"/>
      <c r="U306" s="52"/>
      <c r="V306" s="52"/>
    </row>
    <row r="307" spans="1:22" x14ac:dyDescent="0.25">
      <c r="A307" s="69">
        <v>2</v>
      </c>
      <c r="B307" s="58">
        <v>2011</v>
      </c>
      <c r="C307" s="59" t="s">
        <v>230</v>
      </c>
      <c r="D307" s="58">
        <v>748.1</v>
      </c>
      <c r="E307" s="181"/>
      <c r="F307" s="67">
        <f>D307/G307*100</f>
        <v>49.068608159517254</v>
      </c>
      <c r="G307" s="63">
        <v>1524.6</v>
      </c>
      <c r="H307" s="68"/>
      <c r="I307" s="63">
        <v>987.4</v>
      </c>
      <c r="J307" s="68">
        <f>D307/K307*100</f>
        <v>52.314685314685313</v>
      </c>
      <c r="K307" s="63">
        <v>1430</v>
      </c>
      <c r="L307" s="68">
        <f>D307/M307*100</f>
        <v>40.00534759358289</v>
      </c>
      <c r="M307" s="138">
        <v>1870</v>
      </c>
      <c r="N307" s="208">
        <v>37512</v>
      </c>
      <c r="O307" s="18"/>
      <c r="P307" s="55"/>
      <c r="Q307" s="18"/>
      <c r="R307" s="55"/>
      <c r="S307" s="18"/>
      <c r="T307" s="55"/>
      <c r="U307" s="18"/>
      <c r="V307" s="55"/>
    </row>
    <row r="308" spans="1:22" x14ac:dyDescent="0.25">
      <c r="A308" s="70"/>
      <c r="B308" s="57" t="s">
        <v>229</v>
      </c>
      <c r="C308" s="1"/>
      <c r="D308" s="64">
        <f>D307/D305*100</f>
        <v>105.16475483580747</v>
      </c>
      <c r="E308" s="180"/>
      <c r="F308" s="65">
        <f t="shared" ref="F308" si="16">F307/F305*100</f>
        <v>103.11609078056448</v>
      </c>
      <c r="G308" s="64">
        <f t="shared" ref="G308" si="17">G307/G305*100</f>
        <v>101.9867549668874</v>
      </c>
      <c r="H308" s="66" t="e">
        <f t="shared" ref="H308" si="18">H307/H305*100</f>
        <v>#DIV/0!</v>
      </c>
      <c r="I308" s="64">
        <f t="shared" ref="I308" si="19">I307/I305*100</f>
        <v>113.93953381029309</v>
      </c>
      <c r="J308" s="66">
        <f t="shared" ref="J308" si="20">J307/J305*100</f>
        <v>101.70829086567952</v>
      </c>
      <c r="K308" s="64">
        <f t="shared" ref="K308" si="21">K307/K305*100</f>
        <v>103.39840925524221</v>
      </c>
      <c r="L308" s="66">
        <f t="shared" ref="L308" si="22">L307/L305*100</f>
        <v>102.57781434252023</v>
      </c>
      <c r="M308" s="139">
        <f t="shared" ref="M308" si="23">M307/M305*100</f>
        <v>102.52192982456141</v>
      </c>
      <c r="N308" s="210"/>
      <c r="O308" s="52"/>
      <c r="P308" s="52"/>
      <c r="Q308" s="52"/>
      <c r="R308" s="52"/>
      <c r="S308" s="52"/>
      <c r="T308" s="52"/>
      <c r="U308" s="52"/>
      <c r="V308" s="52"/>
    </row>
    <row r="309" spans="1:22" x14ac:dyDescent="0.25">
      <c r="A309" s="69">
        <v>2.7</v>
      </c>
      <c r="B309" s="58">
        <v>2012</v>
      </c>
      <c r="C309" s="59" t="s">
        <v>230</v>
      </c>
      <c r="D309" s="58">
        <v>763.06</v>
      </c>
      <c r="E309" s="181"/>
      <c r="F309" s="67">
        <f>D309/G309*100</f>
        <v>50.02032120616191</v>
      </c>
      <c r="G309" s="63">
        <v>1525.5</v>
      </c>
      <c r="H309" s="68"/>
      <c r="I309" s="63">
        <v>991.4</v>
      </c>
      <c r="J309" s="68">
        <f>D309/K309*100</f>
        <v>52.19288645690834</v>
      </c>
      <c r="K309" s="63">
        <v>1462</v>
      </c>
      <c r="L309" s="68">
        <f>D309/M309*100</f>
        <v>41.403147042864887</v>
      </c>
      <c r="M309" s="138">
        <v>1843</v>
      </c>
      <c r="N309" s="208">
        <v>38006</v>
      </c>
      <c r="O309" s="18"/>
      <c r="P309" s="55"/>
      <c r="Q309" s="18"/>
      <c r="R309" s="55"/>
      <c r="S309" s="18"/>
      <c r="T309" s="55"/>
      <c r="U309" s="18"/>
      <c r="V309" s="55"/>
    </row>
    <row r="310" spans="1:22" x14ac:dyDescent="0.25">
      <c r="A310" s="70"/>
      <c r="B310" s="57" t="s">
        <v>229</v>
      </c>
      <c r="C310" s="57"/>
      <c r="D310" s="64">
        <f>D309/D307*100</f>
        <v>101.99973265606201</v>
      </c>
      <c r="E310" s="180"/>
      <c r="F310" s="65">
        <f t="shared" ref="F310" si="24">F309/F307*100</f>
        <v>101.93955582263661</v>
      </c>
      <c r="G310" s="64">
        <f t="shared" ref="G310" si="25">G309/G307*100</f>
        <v>100.0590318772137</v>
      </c>
      <c r="H310" s="66" t="e">
        <f t="shared" ref="H310" si="26">H309/H307*100</f>
        <v>#DIV/0!</v>
      </c>
      <c r="I310" s="64">
        <f t="shared" ref="I310" si="27">I309/I307*100</f>
        <v>100.40510431436094</v>
      </c>
      <c r="J310" s="66">
        <f t="shared" ref="J310" si="28">J309/J307*100</f>
        <v>99.767180368104434</v>
      </c>
      <c r="K310" s="64">
        <f t="shared" ref="K310" si="29">K309/K307*100</f>
        <v>102.23776223776224</v>
      </c>
      <c r="L310" s="66">
        <f t="shared" ref="L310" si="30">L309/L307*100</f>
        <v>103.4940315066934</v>
      </c>
      <c r="M310" s="139">
        <f t="shared" ref="M310" si="31">M309/M307*100</f>
        <v>98.556149732620327</v>
      </c>
      <c r="N310" s="210"/>
      <c r="O310" s="52"/>
      <c r="P310" s="52"/>
      <c r="Q310" s="52"/>
      <c r="R310" s="52"/>
      <c r="S310" s="52"/>
      <c r="T310" s="52"/>
      <c r="U310" s="52"/>
      <c r="V310" s="52"/>
    </row>
    <row r="311" spans="1:22" x14ac:dyDescent="0.25">
      <c r="A311" s="69">
        <v>0.7</v>
      </c>
      <c r="B311" s="58">
        <v>2013</v>
      </c>
      <c r="C311" s="71">
        <v>48351</v>
      </c>
      <c r="D311" s="58">
        <v>783.66</v>
      </c>
      <c r="E311" s="181"/>
      <c r="F311" s="67">
        <f>D311/G311*100</f>
        <v>51.448266806722685</v>
      </c>
      <c r="G311" s="63">
        <v>1523.2</v>
      </c>
      <c r="H311" s="68"/>
      <c r="I311" s="63">
        <v>997</v>
      </c>
      <c r="J311" s="68">
        <f>D311/K311*100</f>
        <v>53.237771739130437</v>
      </c>
      <c r="K311" s="63">
        <v>1472</v>
      </c>
      <c r="L311" s="68">
        <f>D311/M311*100</f>
        <v>42.987383433900163</v>
      </c>
      <c r="M311" s="138">
        <v>1823</v>
      </c>
      <c r="N311" s="208">
        <v>39011</v>
      </c>
      <c r="O311" s="18"/>
      <c r="P311" s="55"/>
      <c r="Q311" s="18"/>
      <c r="R311" s="55"/>
      <c r="S311" s="18"/>
      <c r="T311" s="55"/>
      <c r="U311" s="18"/>
      <c r="V311" s="55"/>
    </row>
    <row r="312" spans="1:22" x14ac:dyDescent="0.25">
      <c r="A312" s="70"/>
      <c r="B312" s="57" t="s">
        <v>229</v>
      </c>
      <c r="C312" s="72"/>
      <c r="D312" s="64">
        <f>D311/D309*100</f>
        <v>102.6996566456111</v>
      </c>
      <c r="E312" s="180"/>
      <c r="F312" s="65">
        <f t="shared" ref="F312" si="32">F311/F309*100</f>
        <v>102.85473096959015</v>
      </c>
      <c r="G312" s="64">
        <f t="shared" ref="G312" si="33">G311/G309*100</f>
        <v>99.84922976073419</v>
      </c>
      <c r="H312" s="66" t="e">
        <f t="shared" ref="H312" si="34">H311/H309*100</f>
        <v>#DIV/0!</v>
      </c>
      <c r="I312" s="64">
        <f t="shared" ref="I312" si="35">I311/I309*100</f>
        <v>100.56485777688118</v>
      </c>
      <c r="J312" s="66">
        <f t="shared" ref="J312" si="36">J311/J309*100</f>
        <v>102.00196876079038</v>
      </c>
      <c r="K312" s="64">
        <f t="shared" ref="K312" si="37">K311/K309*100</f>
        <v>100.68399452804377</v>
      </c>
      <c r="L312" s="66">
        <f t="shared" ref="L312" si="38">L311/L309*100</f>
        <v>103.82636708604566</v>
      </c>
      <c r="M312" s="139">
        <f t="shared" ref="M312" si="39">M311/M309*100</f>
        <v>98.914812805208896</v>
      </c>
      <c r="N312" s="210"/>
      <c r="O312" s="52"/>
      <c r="P312" s="52"/>
      <c r="Q312" s="52"/>
      <c r="R312" s="52"/>
      <c r="S312" s="52"/>
      <c r="T312" s="52"/>
      <c r="U312" s="52"/>
      <c r="V312" s="52"/>
    </row>
    <row r="313" spans="1:22" x14ac:dyDescent="0.25">
      <c r="A313" s="69">
        <v>0.2</v>
      </c>
      <c r="B313" s="58">
        <v>2014</v>
      </c>
      <c r="C313" s="71">
        <v>45704</v>
      </c>
      <c r="D313" s="58">
        <v>789.15</v>
      </c>
      <c r="E313" s="181">
        <v>603.32000000000005</v>
      </c>
      <c r="F313" s="67">
        <f>D313/G313*100</f>
        <v>51.236852356836771</v>
      </c>
      <c r="G313" s="63">
        <v>1540.2</v>
      </c>
      <c r="H313" s="68">
        <f>E313/I313*100</f>
        <v>60.007957032027058</v>
      </c>
      <c r="I313" s="63">
        <v>1005.4</v>
      </c>
      <c r="J313" s="68">
        <f>D313/K313*100</f>
        <v>52.400398406374507</v>
      </c>
      <c r="K313" s="63">
        <v>1506</v>
      </c>
      <c r="L313" s="68">
        <f>D313/M313*100</f>
        <v>42.359098228663441</v>
      </c>
      <c r="M313" s="138">
        <v>1863</v>
      </c>
      <c r="N313" s="208">
        <v>40324</v>
      </c>
      <c r="O313" s="18"/>
      <c r="P313" s="55"/>
      <c r="Q313" s="18"/>
      <c r="R313" s="55"/>
      <c r="S313" s="18"/>
      <c r="T313" s="55"/>
      <c r="U313" s="18"/>
      <c r="V313" s="55"/>
    </row>
    <row r="314" spans="1:22" x14ac:dyDescent="0.25">
      <c r="A314" s="70"/>
      <c r="B314" s="57" t="s">
        <v>229</v>
      </c>
      <c r="C314" s="72"/>
      <c r="D314" s="64">
        <f>D313/D311*100</f>
        <v>100.70055891585636</v>
      </c>
      <c r="E314" s="180"/>
      <c r="F314" s="65">
        <f t="shared" ref="F314" si="40">F313/F311*100</f>
        <v>99.589073718109617</v>
      </c>
      <c r="G314" s="64">
        <f t="shared" ref="G314" si="41">G313/G311*100</f>
        <v>101.11607142857142</v>
      </c>
      <c r="H314" s="66" t="e">
        <f t="shared" ref="H314" si="42">H313/H311*100</f>
        <v>#DIV/0!</v>
      </c>
      <c r="I314" s="64">
        <f t="shared" ref="I314" si="43">I313/I311*100</f>
        <v>100.84252758274823</v>
      </c>
      <c r="J314" s="66">
        <f t="shared" ref="J314" si="44">J313/J311*100</f>
        <v>98.427106722536905</v>
      </c>
      <c r="K314" s="64">
        <f t="shared" ref="K314" si="45">K313/K311*100</f>
        <v>102.30978260869566</v>
      </c>
      <c r="L314" s="66">
        <f t="shared" ref="L314" si="46">L313/L311*100</f>
        <v>98.538442782397283</v>
      </c>
      <c r="M314" s="139">
        <f t="shared" ref="M314" si="47">M313/M311*100</f>
        <v>102.19418540866702</v>
      </c>
      <c r="N314" s="210"/>
      <c r="O314" s="52"/>
      <c r="P314" s="52"/>
      <c r="Q314" s="52"/>
      <c r="R314" s="52"/>
      <c r="S314" s="52"/>
      <c r="T314" s="52"/>
      <c r="U314" s="52"/>
      <c r="V314" s="52"/>
    </row>
    <row r="315" spans="1:22" x14ac:dyDescent="0.25">
      <c r="A315" s="69">
        <v>-0.5</v>
      </c>
      <c r="B315" s="58">
        <v>2015</v>
      </c>
      <c r="C315" s="71">
        <v>38009</v>
      </c>
      <c r="D315" s="58">
        <v>790.73</v>
      </c>
      <c r="E315" s="181">
        <v>613</v>
      </c>
      <c r="F315" s="67">
        <f>D315/G315*100</f>
        <v>50.82138954945691</v>
      </c>
      <c r="G315" s="63">
        <v>1555.9</v>
      </c>
      <c r="H315" s="68">
        <f>E315/I315*100</f>
        <v>60.501381760757987</v>
      </c>
      <c r="I315" s="63">
        <v>1013.2</v>
      </c>
      <c r="J315" s="68">
        <f>D315/K315*100</f>
        <v>51.479817708333329</v>
      </c>
      <c r="K315" s="63">
        <v>1536</v>
      </c>
      <c r="L315" s="68">
        <f>D315/M315*100</f>
        <v>42.535233996772462</v>
      </c>
      <c r="M315" s="138">
        <v>1859</v>
      </c>
      <c r="N315" s="208">
        <v>41124</v>
      </c>
      <c r="O315" s="18"/>
      <c r="P315" s="55"/>
      <c r="Q315" s="18"/>
      <c r="R315" s="55"/>
      <c r="S315" s="18"/>
      <c r="T315" s="55"/>
      <c r="U315" s="18"/>
      <c r="V315" s="55"/>
    </row>
    <row r="316" spans="1:22" x14ac:dyDescent="0.25">
      <c r="A316" s="70"/>
      <c r="B316" s="57" t="s">
        <v>229</v>
      </c>
      <c r="C316" s="72"/>
      <c r="D316" s="64">
        <f>D315/D313*100</f>
        <v>100.20021542165622</v>
      </c>
      <c r="E316" s="180"/>
      <c r="F316" s="65">
        <f t="shared" ref="F316" si="48">F315/F313*100</f>
        <v>99.189132844292644</v>
      </c>
      <c r="G316" s="64">
        <f t="shared" ref="G316" si="49">G315/G313*100</f>
        <v>101.01934813660564</v>
      </c>
      <c r="H316" s="66">
        <f t="shared" ref="H316" si="50">H315/H313*100</f>
        <v>100.82226550133606</v>
      </c>
      <c r="I316" s="64">
        <f t="shared" ref="I316" si="51">I315/I313*100</f>
        <v>100.77581062263776</v>
      </c>
      <c r="J316" s="66">
        <f t="shared" ref="J316" si="52">J315/J313*100</f>
        <v>98.243179964201971</v>
      </c>
      <c r="K316" s="64">
        <f t="shared" ref="K316" si="53">K315/K313*100</f>
        <v>101.99203187250995</v>
      </c>
      <c r="L316" s="66">
        <f t="shared" ref="L316" si="54">L315/L313*100</f>
        <v>100.41581567000837</v>
      </c>
      <c r="M316" s="139">
        <f t="shared" ref="M316" si="55">M315/M313*100</f>
        <v>99.785292538915726</v>
      </c>
      <c r="N316" s="210"/>
      <c r="O316" s="52"/>
      <c r="P316" s="52"/>
      <c r="Q316" s="52"/>
      <c r="R316" s="52"/>
      <c r="S316" s="52"/>
      <c r="T316" s="52"/>
      <c r="U316" s="52"/>
      <c r="V316" s="52"/>
    </row>
    <row r="317" spans="1:22" x14ac:dyDescent="0.25">
      <c r="A317" s="69">
        <v>0.5</v>
      </c>
      <c r="B317" s="58">
        <v>2016</v>
      </c>
      <c r="C317" s="71">
        <v>31332</v>
      </c>
      <c r="D317" s="58">
        <v>790.73</v>
      </c>
      <c r="E317" s="181">
        <v>604</v>
      </c>
      <c r="F317" s="67">
        <f>D317/G317*100</f>
        <v>49.897772449043984</v>
      </c>
      <c r="G317" s="63">
        <v>1584.7</v>
      </c>
      <c r="H317" s="68">
        <f>E317/I317*100</f>
        <v>58.629392350999801</v>
      </c>
      <c r="I317" s="63">
        <v>1030.2</v>
      </c>
      <c r="J317" s="68">
        <f>D317/K317*100</f>
        <v>50.622919334186946</v>
      </c>
      <c r="K317" s="63">
        <v>1562</v>
      </c>
      <c r="L317" s="68">
        <f>D317/M317*100</f>
        <v>41.421162912519641</v>
      </c>
      <c r="M317" s="138">
        <v>1909</v>
      </c>
      <c r="N317" s="208">
        <v>42094</v>
      </c>
      <c r="O317" s="18"/>
      <c r="P317" s="55"/>
      <c r="Q317" s="18"/>
      <c r="R317" s="55"/>
      <c r="S317" s="18"/>
      <c r="T317" s="55"/>
      <c r="U317" s="18"/>
      <c r="V317" s="55"/>
    </row>
    <row r="318" spans="1:22" x14ac:dyDescent="0.25">
      <c r="A318" s="70"/>
      <c r="B318" s="57" t="s">
        <v>229</v>
      </c>
      <c r="C318" s="72"/>
      <c r="D318" s="64">
        <f>D317/D315*100</f>
        <v>100</v>
      </c>
      <c r="E318" s="180"/>
      <c r="F318" s="65">
        <f t="shared" ref="F318" si="56">F317/F315*100</f>
        <v>98.182621316337475</v>
      </c>
      <c r="G318" s="64">
        <f t="shared" ref="G318" si="57">G317/G315*100</f>
        <v>101.85101870300149</v>
      </c>
      <c r="H318" s="66">
        <f t="shared" ref="H318" si="58">H317/H315*100</f>
        <v>96.905873295323005</v>
      </c>
      <c r="I318" s="64">
        <f t="shared" ref="I318" si="59">I317/I315*100</f>
        <v>101.6778523489933</v>
      </c>
      <c r="J318" s="66">
        <f t="shared" ref="J318" si="60">J317/J315*100</f>
        <v>98.335467349551877</v>
      </c>
      <c r="K318" s="64">
        <f t="shared" ref="K318" si="61">K317/K315*100</f>
        <v>101.69270833333333</v>
      </c>
      <c r="L318" s="66">
        <f t="shared" ref="L318" si="62">L317/L315*100</f>
        <v>97.380827658459907</v>
      </c>
      <c r="M318" s="139">
        <f t="shared" ref="M318" si="63">M317/M315*100</f>
        <v>102.68961807423346</v>
      </c>
      <c r="N318" s="210"/>
      <c r="O318" s="52"/>
      <c r="P318" s="52"/>
      <c r="Q318" s="52"/>
      <c r="R318" s="52"/>
      <c r="S318" s="52"/>
      <c r="T318" s="52"/>
      <c r="U318" s="52"/>
      <c r="V318" s="52"/>
    </row>
    <row r="319" spans="1:22" x14ac:dyDescent="0.25">
      <c r="A319" s="69">
        <v>1.7</v>
      </c>
      <c r="B319" s="58">
        <v>2017</v>
      </c>
      <c r="C319" s="71">
        <v>33789</v>
      </c>
      <c r="D319" s="58">
        <v>804.96</v>
      </c>
      <c r="E319" s="181">
        <v>614</v>
      </c>
      <c r="F319" s="67">
        <f>D319/G319*100</f>
        <v>49.475107559926244</v>
      </c>
      <c r="G319" s="63">
        <v>1627</v>
      </c>
      <c r="H319" s="68">
        <f>E319/I319*100</f>
        <v>57.815442561205273</v>
      </c>
      <c r="I319" s="63">
        <v>1062</v>
      </c>
      <c r="J319" s="68">
        <f>D319/K319*100</f>
        <v>50.562814070351756</v>
      </c>
      <c r="K319" s="63">
        <v>1592</v>
      </c>
      <c r="L319" s="68">
        <f>D319/M319*100</f>
        <v>41.069387755102042</v>
      </c>
      <c r="M319" s="138">
        <v>1960</v>
      </c>
      <c r="N319" s="208">
        <v>43154</v>
      </c>
      <c r="O319" s="18"/>
      <c r="P319" s="55"/>
      <c r="Q319" s="18"/>
      <c r="R319" s="55"/>
      <c r="S319" s="18"/>
      <c r="T319" s="55"/>
      <c r="U319" s="18"/>
      <c r="V319" s="55"/>
    </row>
    <row r="320" spans="1:22" x14ac:dyDescent="0.25">
      <c r="A320" s="70"/>
      <c r="B320" s="57" t="s">
        <v>229</v>
      </c>
      <c r="C320" s="72"/>
      <c r="D320" s="64">
        <f>D319/D317*100</f>
        <v>101.79960289858738</v>
      </c>
      <c r="E320" s="180"/>
      <c r="F320" s="65">
        <f t="shared" ref="F320" si="64">F319/F317*100</f>
        <v>99.152938361027296</v>
      </c>
      <c r="G320" s="64">
        <f t="shared" ref="G320" si="65">G319/G317*100</f>
        <v>102.66927494162931</v>
      </c>
      <c r="H320" s="66">
        <f t="shared" ref="H320" si="66">H319/H317*100</f>
        <v>98.611703520784232</v>
      </c>
      <c r="I320" s="64">
        <f t="shared" ref="I320" si="67">I319/I317*100</f>
        <v>103.0867792661619</v>
      </c>
      <c r="J320" s="66">
        <f t="shared" ref="J320" si="68">J319/J317*100</f>
        <v>99.881268673111464</v>
      </c>
      <c r="K320" s="64">
        <f t="shared" ref="K320" si="69">K319/K317*100</f>
        <v>101.92061459667094</v>
      </c>
      <c r="L320" s="66">
        <f t="shared" ref="L320" si="70">L319/L317*100</f>
        <v>99.150735680307818</v>
      </c>
      <c r="M320" s="139">
        <f t="shared" ref="M320" si="71">M319/M317*100</f>
        <v>102.67155578837088</v>
      </c>
      <c r="N320" s="210"/>
      <c r="O320" s="52"/>
      <c r="P320" s="52"/>
      <c r="Q320" s="52"/>
      <c r="R320" s="52"/>
      <c r="S320" s="52"/>
      <c r="T320" s="52"/>
      <c r="U320" s="52"/>
      <c r="V320" s="52"/>
    </row>
    <row r="321" spans="1:22" x14ac:dyDescent="0.25">
      <c r="A321" s="69"/>
      <c r="B321" s="58">
        <v>2018</v>
      </c>
      <c r="C321" s="71">
        <v>30984</v>
      </c>
      <c r="D321" s="58">
        <v>842.79</v>
      </c>
      <c r="E321" s="181">
        <v>638</v>
      </c>
      <c r="F321" s="67">
        <f>D321/G321*100</f>
        <v>50.106420927467298</v>
      </c>
      <c r="G321" s="63">
        <v>1682</v>
      </c>
      <c r="H321" s="68">
        <f>E321/I321*100</f>
        <v>58.371454711802386</v>
      </c>
      <c r="I321" s="63">
        <v>1093</v>
      </c>
      <c r="J321" s="68"/>
      <c r="K321" s="63"/>
      <c r="L321" s="68"/>
      <c r="M321" s="138"/>
      <c r="N321" s="208">
        <v>44415</v>
      </c>
      <c r="O321" s="18"/>
      <c r="P321" s="55"/>
      <c r="Q321" s="18"/>
      <c r="R321" s="55"/>
      <c r="S321" s="18"/>
      <c r="T321" s="55"/>
      <c r="U321" s="18"/>
      <c r="V321" s="55"/>
    </row>
    <row r="322" spans="1:22" x14ac:dyDescent="0.25">
      <c r="A322" s="70"/>
      <c r="B322" s="57" t="s">
        <v>229</v>
      </c>
      <c r="C322" s="57"/>
      <c r="D322" s="64">
        <f>D321/D319*100</f>
        <v>104.69961240310077</v>
      </c>
      <c r="E322" s="180"/>
      <c r="F322" s="65">
        <f t="shared" ref="F322" si="72">F321/F319*100</f>
        <v>101.27602222345122</v>
      </c>
      <c r="G322" s="64">
        <f t="shared" ref="G322" si="73">G321/G319*100</f>
        <v>103.38045482483098</v>
      </c>
      <c r="H322" s="66">
        <f t="shared" ref="H322" si="74">H321/H319*100</f>
        <v>100.96170179793833</v>
      </c>
      <c r="I322" s="64">
        <f t="shared" ref="I322" si="75">I321/I319*100</f>
        <v>102.91902071563088</v>
      </c>
      <c r="J322" s="66">
        <f t="shared" ref="J322" si="76">J321/J319*100</f>
        <v>0</v>
      </c>
      <c r="K322" s="64">
        <f t="shared" ref="K322" si="77">K321/K319*100</f>
        <v>0</v>
      </c>
      <c r="L322" s="66">
        <f t="shared" ref="L322" si="78">L321/L319*100</f>
        <v>0</v>
      </c>
      <c r="M322" s="139">
        <f t="shared" ref="M322" si="79">M321/M319*100</f>
        <v>0</v>
      </c>
      <c r="N322" s="210"/>
      <c r="O322" s="52"/>
      <c r="P322" s="52"/>
      <c r="Q322" s="52"/>
      <c r="R322" s="52"/>
      <c r="S322" s="52"/>
      <c r="T322" s="52"/>
      <c r="U322" s="52"/>
      <c r="V322" s="52"/>
    </row>
    <row r="323" spans="1:22" x14ac:dyDescent="0.25">
      <c r="A323" s="625" t="s">
        <v>239</v>
      </c>
      <c r="B323" s="625"/>
      <c r="C323" s="92"/>
      <c r="D323" s="185">
        <f>D321/D301*100</f>
        <v>147.51886016348394</v>
      </c>
      <c r="E323" s="186">
        <f>E321/E313*100</f>
        <v>105.74819333023933</v>
      </c>
      <c r="F323" s="93">
        <f t="shared" ref="F323:M323" si="80">F321/F301*100</f>
        <v>122.03195126722446</v>
      </c>
      <c r="G323" s="185">
        <f t="shared" si="80"/>
        <v>120.88543912606006</v>
      </c>
      <c r="H323" s="94" t="e">
        <f t="shared" si="80"/>
        <v>#DIV/0!</v>
      </c>
      <c r="I323" s="185">
        <f t="shared" si="80"/>
        <v>121.47143809735496</v>
      </c>
      <c r="J323" s="94">
        <f t="shared" si="80"/>
        <v>0</v>
      </c>
      <c r="K323" s="185">
        <f t="shared" si="80"/>
        <v>0</v>
      </c>
      <c r="L323" s="94">
        <f t="shared" si="80"/>
        <v>0</v>
      </c>
      <c r="M323" s="187">
        <f t="shared" si="80"/>
        <v>0</v>
      </c>
      <c r="N323" s="211">
        <f>N321/N301*100</f>
        <v>125.89642563564726</v>
      </c>
      <c r="O323" s="52"/>
      <c r="P323" s="52"/>
      <c r="Q323" s="52"/>
      <c r="R323" s="52"/>
      <c r="S323" s="52"/>
      <c r="T323" s="52"/>
      <c r="U323" s="52"/>
      <c r="V323" s="52"/>
    </row>
    <row r="324" spans="1:22" x14ac:dyDescent="0.25">
      <c r="A324" s="73"/>
      <c r="B324" s="74">
        <v>2019</v>
      </c>
      <c r="C324" s="75">
        <v>35354</v>
      </c>
      <c r="D324" s="74">
        <v>886.63</v>
      </c>
      <c r="E324" s="182">
        <v>667</v>
      </c>
      <c r="F324" s="65"/>
      <c r="G324" s="76"/>
      <c r="H324" s="66"/>
      <c r="I324" s="76"/>
      <c r="J324" s="66"/>
      <c r="K324" s="76"/>
      <c r="L324" s="66"/>
      <c r="M324" s="142"/>
      <c r="N324" s="212"/>
      <c r="O324" s="18"/>
      <c r="P324" s="55"/>
      <c r="Q324" s="18"/>
      <c r="R324" s="55"/>
      <c r="S324" s="18"/>
      <c r="T324" s="55"/>
      <c r="U324" s="18"/>
      <c r="V324" s="18"/>
    </row>
    <row r="325" spans="1:22" x14ac:dyDescent="0.25">
      <c r="A325" s="70"/>
      <c r="B325" s="57" t="s">
        <v>229</v>
      </c>
      <c r="C325" s="57"/>
      <c r="D325" s="64">
        <f>D324/D321*100</f>
        <v>105.20177031051628</v>
      </c>
      <c r="E325" s="64">
        <f>E324/E321*100</f>
        <v>104.54545454545455</v>
      </c>
      <c r="F325" s="65"/>
      <c r="G325" s="64"/>
      <c r="H325" s="66"/>
      <c r="I325" s="64"/>
      <c r="J325" s="66"/>
      <c r="K325" s="64"/>
      <c r="L325" s="66"/>
      <c r="M325" s="139"/>
      <c r="N325" s="212"/>
      <c r="O325" s="52"/>
      <c r="P325" s="52"/>
      <c r="Q325" s="52"/>
      <c r="R325" s="52"/>
      <c r="S325" s="52"/>
      <c r="T325" s="52"/>
      <c r="U325" s="52"/>
      <c r="V325" s="52"/>
    </row>
    <row r="326" spans="1:22" x14ac:dyDescent="0.25">
      <c r="A326" s="74"/>
      <c r="B326" s="74">
        <v>2020</v>
      </c>
      <c r="C326" s="74"/>
      <c r="D326" s="74">
        <v>940.58</v>
      </c>
      <c r="E326" s="74">
        <v>700</v>
      </c>
      <c r="F326" s="65"/>
      <c r="G326" s="74"/>
      <c r="H326" s="66"/>
      <c r="I326" s="74"/>
      <c r="J326" s="66"/>
      <c r="K326" s="74"/>
      <c r="L326" s="66"/>
      <c r="M326" s="142"/>
      <c r="N326" s="212"/>
      <c r="O326" s="18"/>
      <c r="P326" s="18"/>
      <c r="Q326" s="18"/>
      <c r="R326" s="18"/>
      <c r="S326" s="18"/>
      <c r="T326" s="18"/>
      <c r="U326" s="18"/>
      <c r="V326" s="18"/>
    </row>
    <row r="327" spans="1:22" ht="15.75" thickBot="1" x14ac:dyDescent="0.3">
      <c r="A327" s="81"/>
      <c r="B327" s="81" t="s">
        <v>229</v>
      </c>
      <c r="C327" s="81"/>
      <c r="D327" s="82">
        <f>D326/D324*100</f>
        <v>106.08483809480845</v>
      </c>
      <c r="E327" s="82">
        <f>E326/E324*100</f>
        <v>104.94752623688154</v>
      </c>
      <c r="F327" s="83"/>
      <c r="G327" s="82"/>
      <c r="H327" s="84"/>
      <c r="I327" s="82"/>
      <c r="J327" s="84"/>
      <c r="K327" s="82"/>
      <c r="L327" s="84"/>
      <c r="M327" s="99"/>
      <c r="N327" s="206"/>
      <c r="O327" s="52"/>
      <c r="P327" s="52"/>
      <c r="Q327" s="52"/>
      <c r="R327" s="52"/>
      <c r="S327" s="52"/>
      <c r="T327" s="52"/>
      <c r="U327" s="52"/>
      <c r="V327" s="52"/>
    </row>
    <row r="328" spans="1:22" x14ac:dyDescent="0.25">
      <c r="A328" s="257" t="s">
        <v>343</v>
      </c>
      <c r="B328" s="258"/>
      <c r="C328" s="258"/>
      <c r="D328" s="105"/>
      <c r="E328" s="105"/>
      <c r="F328" s="105"/>
      <c r="G328" s="105"/>
      <c r="H328" s="105"/>
      <c r="I328" s="105"/>
      <c r="J328" s="106"/>
      <c r="K328" s="105"/>
      <c r="L328" s="106"/>
      <c r="M328" s="105"/>
      <c r="N328" s="100" t="s">
        <v>245</v>
      </c>
    </row>
    <row r="329" spans="1:22" x14ac:dyDescent="0.25">
      <c r="A329" s="2"/>
      <c r="B329" s="3"/>
      <c r="C329" s="27"/>
      <c r="D329" s="16" t="s">
        <v>320</v>
      </c>
      <c r="E329" s="16"/>
      <c r="F329" s="16"/>
      <c r="G329" s="16"/>
      <c r="H329" s="16"/>
      <c r="I329" s="16"/>
      <c r="J329" s="16"/>
      <c r="K329" s="16"/>
      <c r="L329" s="16"/>
      <c r="M329" s="16"/>
      <c r="N329" s="4"/>
    </row>
    <row r="330" spans="1:22" ht="15.75" thickBot="1" x14ac:dyDescent="0.3">
      <c r="A330" s="213"/>
      <c r="B330" s="214"/>
      <c r="C330" s="214"/>
      <c r="D330" s="214"/>
      <c r="E330" s="214"/>
      <c r="F330" s="214"/>
      <c r="G330" s="214"/>
      <c r="H330" s="214"/>
      <c r="I330" s="214"/>
      <c r="J330" s="214"/>
      <c r="K330" s="214"/>
      <c r="L330" s="214"/>
      <c r="M330" s="6"/>
      <c r="N330" s="7"/>
    </row>
    <row r="331" spans="1:22" x14ac:dyDescent="0.25">
      <c r="A331" s="252" t="s">
        <v>231</v>
      </c>
      <c r="B331" s="253" t="s">
        <v>222</v>
      </c>
      <c r="C331" s="613" t="s">
        <v>238</v>
      </c>
      <c r="D331" s="614"/>
      <c r="E331" s="611" t="s">
        <v>224</v>
      </c>
      <c r="F331" s="612"/>
      <c r="G331" s="615" t="s">
        <v>240</v>
      </c>
      <c r="H331" s="614"/>
      <c r="I331" s="611" t="s">
        <v>241</v>
      </c>
      <c r="J331" s="612"/>
      <c r="K331" s="615" t="s">
        <v>242</v>
      </c>
      <c r="L331" s="614"/>
      <c r="M331" s="611" t="s">
        <v>243</v>
      </c>
      <c r="N331" s="613"/>
    </row>
    <row r="332" spans="1:22" ht="15.75" thickBot="1" x14ac:dyDescent="0.3">
      <c r="A332" s="215" t="s">
        <v>232</v>
      </c>
      <c r="B332" s="116"/>
      <c r="C332" s="90" t="s">
        <v>225</v>
      </c>
      <c r="D332" s="107" t="s">
        <v>226</v>
      </c>
      <c r="E332" s="125" t="s">
        <v>227</v>
      </c>
      <c r="F332" s="91" t="s">
        <v>228</v>
      </c>
      <c r="G332" s="116" t="s">
        <v>227</v>
      </c>
      <c r="H332" s="107" t="s">
        <v>228</v>
      </c>
      <c r="I332" s="125" t="s">
        <v>227</v>
      </c>
      <c r="J332" s="91" t="s">
        <v>228</v>
      </c>
      <c r="K332" s="116" t="s">
        <v>227</v>
      </c>
      <c r="L332" s="107" t="s">
        <v>228</v>
      </c>
      <c r="M332" s="125" t="s">
        <v>227</v>
      </c>
      <c r="N332" s="90" t="s">
        <v>228</v>
      </c>
    </row>
    <row r="333" spans="1:22" x14ac:dyDescent="0.25">
      <c r="A333" s="88"/>
      <c r="B333" s="117"/>
      <c r="C333" s="87"/>
      <c r="D333" s="104"/>
      <c r="E333" s="86"/>
      <c r="F333" s="88"/>
      <c r="G333" s="117"/>
      <c r="H333" s="104"/>
      <c r="I333" s="86"/>
      <c r="J333" s="88"/>
      <c r="K333" s="117"/>
      <c r="L333" s="104"/>
      <c r="M333" s="159"/>
      <c r="N333" s="216"/>
    </row>
    <row r="334" spans="1:22" x14ac:dyDescent="0.25">
      <c r="A334" s="217">
        <v>2.1</v>
      </c>
      <c r="B334" s="167">
        <v>2008</v>
      </c>
      <c r="C334" s="59" t="s">
        <v>230</v>
      </c>
      <c r="D334" s="108">
        <v>571.30999999999995</v>
      </c>
      <c r="E334" s="126">
        <f>D334/F334*100</f>
        <v>44.253292021688608</v>
      </c>
      <c r="F334" s="79">
        <v>1291</v>
      </c>
      <c r="G334" s="118">
        <f>D334/H334*100</f>
        <v>46.073387096774191</v>
      </c>
      <c r="H334" s="136">
        <v>1240</v>
      </c>
      <c r="I334" s="150">
        <f>D334/J334*100</f>
        <v>48.457167090754872</v>
      </c>
      <c r="J334" s="79">
        <v>1179</v>
      </c>
      <c r="K334" s="143">
        <f>D334/L334*100</f>
        <v>130.12116794971072</v>
      </c>
      <c r="L334" s="138">
        <v>439.06</v>
      </c>
      <c r="M334" s="160">
        <f>D334/N334*100</f>
        <v>75.020353494235366</v>
      </c>
      <c r="N334" s="218">
        <v>761.54</v>
      </c>
    </row>
    <row r="335" spans="1:22" x14ac:dyDescent="0.25">
      <c r="A335" s="219"/>
      <c r="B335" s="168" t="s">
        <v>229</v>
      </c>
      <c r="C335" s="1"/>
      <c r="D335" s="109">
        <v>100</v>
      </c>
      <c r="E335" s="127">
        <v>100</v>
      </c>
      <c r="F335" s="128">
        <v>100</v>
      </c>
      <c r="G335" s="119">
        <v>100</v>
      </c>
      <c r="H335" s="137">
        <v>100</v>
      </c>
      <c r="I335" s="151">
        <v>100</v>
      </c>
      <c r="J335" s="128">
        <v>100</v>
      </c>
      <c r="K335" s="144">
        <v>100</v>
      </c>
      <c r="L335" s="137">
        <v>100</v>
      </c>
      <c r="M335" s="161">
        <v>100</v>
      </c>
      <c r="N335" s="220">
        <v>100</v>
      </c>
    </row>
    <row r="336" spans="1:22" x14ac:dyDescent="0.25">
      <c r="A336" s="217">
        <v>1.8</v>
      </c>
      <c r="B336" s="167">
        <v>2009</v>
      </c>
      <c r="C336" s="59">
        <v>19047</v>
      </c>
      <c r="D336" s="108">
        <v>592.62</v>
      </c>
      <c r="E336" s="129">
        <f>D336/F336*100</f>
        <v>45.238167938931298</v>
      </c>
      <c r="F336" s="77">
        <v>1310</v>
      </c>
      <c r="G336" s="120">
        <f>D336/H336*100</f>
        <v>48.896039603960396</v>
      </c>
      <c r="H336" s="138">
        <v>1212</v>
      </c>
      <c r="I336" s="150">
        <f>D336/J336*100</f>
        <v>49.384999999999998</v>
      </c>
      <c r="J336" s="79">
        <v>1200</v>
      </c>
      <c r="K336" s="143">
        <f>D336/L336*100</f>
        <v>127.56037711481338</v>
      </c>
      <c r="L336" s="136">
        <v>464.58</v>
      </c>
      <c r="M336" s="160">
        <f t="shared" ref="M336:M357" si="81">D336/N336*100</f>
        <v>75.184593133896627</v>
      </c>
      <c r="N336" s="218">
        <v>788.22</v>
      </c>
    </row>
    <row r="337" spans="1:14" x14ac:dyDescent="0.25">
      <c r="A337" s="219"/>
      <c r="B337" s="168" t="s">
        <v>229</v>
      </c>
      <c r="C337" s="1"/>
      <c r="D337" s="110">
        <f>D336/D334*100</f>
        <v>103.73002397997585</v>
      </c>
      <c r="E337" s="127">
        <f t="shared" ref="E337" si="82">E336/E334*100</f>
        <v>102.22554271614415</v>
      </c>
      <c r="F337" s="78">
        <f t="shared" ref="F337" si="83">F336/F334*100</f>
        <v>101.47172734314485</v>
      </c>
      <c r="G337" s="119">
        <f t="shared" ref="G337" si="84">G336/G334*100</f>
        <v>106.12642717423273</v>
      </c>
      <c r="H337" s="139">
        <f>H336/H334*100</f>
        <v>97.741935483870961</v>
      </c>
      <c r="I337" s="151">
        <f t="shared" ref="I337" si="85">I336/I334*100</f>
        <v>101.91474856032627</v>
      </c>
      <c r="J337" s="78">
        <f t="shared" ref="J337" si="86">J336/J334*100</f>
        <v>101.78117048346056</v>
      </c>
      <c r="K337" s="144">
        <f t="shared" ref="K337" si="87">K336/K334*100</f>
        <v>98.031995197055849</v>
      </c>
      <c r="L337" s="139">
        <f t="shared" ref="L337" si="88">L336/L334*100</f>
        <v>105.81241743725232</v>
      </c>
      <c r="M337" s="162">
        <f t="shared" ref="M337" si="89">M336/M334*100</f>
        <v>100.21892677388395</v>
      </c>
      <c r="N337" s="64">
        <f t="shared" ref="N337" si="90">N336/N334*100</f>
        <v>103.50342726580351</v>
      </c>
    </row>
    <row r="338" spans="1:14" x14ac:dyDescent="0.25">
      <c r="A338" s="217">
        <v>1.9</v>
      </c>
      <c r="B338" s="167">
        <v>2010</v>
      </c>
      <c r="C338" s="59" t="s">
        <v>230</v>
      </c>
      <c r="D338" s="108">
        <v>711.36</v>
      </c>
      <c r="E338" s="129">
        <f>D338/F338*100</f>
        <v>51.810633648943913</v>
      </c>
      <c r="F338" s="77">
        <v>1373</v>
      </c>
      <c r="G338" s="120">
        <f>D338/H338*100</f>
        <v>53.647058823529413</v>
      </c>
      <c r="H338" s="138">
        <v>1326</v>
      </c>
      <c r="I338" s="152">
        <f>D338/J338*100</f>
        <v>55.272727272727273</v>
      </c>
      <c r="J338" s="77">
        <v>1287</v>
      </c>
      <c r="K338" s="145">
        <f>D338/L338*100</f>
        <v>140.97502972651606</v>
      </c>
      <c r="L338" s="138">
        <v>504.6</v>
      </c>
      <c r="M338" s="160">
        <f t="shared" si="81"/>
        <v>88.109393579072531</v>
      </c>
      <c r="N338" s="218">
        <v>807.36</v>
      </c>
    </row>
    <row r="339" spans="1:14" x14ac:dyDescent="0.25">
      <c r="A339" s="219"/>
      <c r="B339" s="168" t="s">
        <v>229</v>
      </c>
      <c r="C339" s="1"/>
      <c r="D339" s="110">
        <f>D338/D336*100</f>
        <v>120.03644831426547</v>
      </c>
      <c r="E339" s="127">
        <f t="shared" ref="E339" si="91">E338/E336*100</f>
        <v>114.52858506313748</v>
      </c>
      <c r="F339" s="78">
        <f t="shared" ref="F339" si="92">F338/F336*100</f>
        <v>104.80916030534351</v>
      </c>
      <c r="G339" s="119">
        <f t="shared" ref="G339" si="93">G338/G336*100</f>
        <v>109.71657266733767</v>
      </c>
      <c r="H339" s="139">
        <f t="shared" ref="H339" si="94">H338/H336*100</f>
        <v>109.40594059405942</v>
      </c>
      <c r="I339" s="151">
        <f t="shared" ref="I339" si="95">I338/I336*100</f>
        <v>111.92209633031747</v>
      </c>
      <c r="J339" s="78">
        <f t="shared" ref="J339" si="96">J338/J336*100</f>
        <v>107.25</v>
      </c>
      <c r="K339" s="144">
        <f t="shared" ref="K339" si="97">K338/K336*100</f>
        <v>110.51631620658236</v>
      </c>
      <c r="L339" s="139">
        <f t="shared" ref="L339" si="98">L338/L336*100</f>
        <v>108.61423220973782</v>
      </c>
      <c r="M339" s="162">
        <f t="shared" ref="M339" si="99">M338/M336*100</f>
        <v>117.1907566516428</v>
      </c>
      <c r="N339" s="64">
        <f t="shared" ref="N339" si="100">N338/N336*100</f>
        <v>102.42825607064017</v>
      </c>
    </row>
    <row r="340" spans="1:14" x14ac:dyDescent="0.25">
      <c r="A340" s="221">
        <v>2</v>
      </c>
      <c r="B340" s="167">
        <v>2011</v>
      </c>
      <c r="C340" s="59" t="s">
        <v>230</v>
      </c>
      <c r="D340" s="108">
        <v>748.1</v>
      </c>
      <c r="E340" s="129">
        <f>D340/F340*100</f>
        <v>52.831920903954796</v>
      </c>
      <c r="F340" s="77">
        <v>1416</v>
      </c>
      <c r="G340" s="120">
        <f>D340/H340*100</f>
        <v>54.05346820809249</v>
      </c>
      <c r="H340" s="138">
        <v>1384</v>
      </c>
      <c r="I340" s="152">
        <f>D340/J340*100</f>
        <v>55.579494799405651</v>
      </c>
      <c r="J340" s="77">
        <v>1346</v>
      </c>
      <c r="K340" s="145">
        <f>D340/L340*100</f>
        <v>147.1131912215842</v>
      </c>
      <c r="L340" s="138">
        <v>508.52</v>
      </c>
      <c r="M340" s="160">
        <f t="shared" si="81"/>
        <v>91.966316307087098</v>
      </c>
      <c r="N340" s="218">
        <v>813.45</v>
      </c>
    </row>
    <row r="341" spans="1:14" x14ac:dyDescent="0.25">
      <c r="A341" s="222"/>
      <c r="B341" s="168" t="s">
        <v>229</v>
      </c>
      <c r="C341" s="1"/>
      <c r="D341" s="110">
        <f>D340/D338*100</f>
        <v>105.16475483580747</v>
      </c>
      <c r="E341" s="127">
        <f t="shared" ref="E341" si="101">E340/E338*100</f>
        <v>101.97119236551104</v>
      </c>
      <c r="F341" s="78">
        <f t="shared" ref="F341" si="102">F340/F338*100</f>
        <v>103.1318281136198</v>
      </c>
      <c r="G341" s="119">
        <f t="shared" ref="G341" si="103">G340/G338*100</f>
        <v>100.75756135280398</v>
      </c>
      <c r="H341" s="139">
        <f t="shared" ref="H341" si="104">H340/H338*100</f>
        <v>104.3740573152338</v>
      </c>
      <c r="I341" s="151">
        <f t="shared" ref="I341" si="105">I340/I338*100</f>
        <v>100.55500703839839</v>
      </c>
      <c r="J341" s="78">
        <f t="shared" ref="J341" si="106">J340/J338*100</f>
        <v>104.58430458430459</v>
      </c>
      <c r="K341" s="144">
        <f t="shared" ref="K341" si="107">K340/K338*100</f>
        <v>104.35407710640376</v>
      </c>
      <c r="L341" s="139">
        <f t="shared" ref="L341" si="108">L340/L338*100</f>
        <v>100.77685295283392</v>
      </c>
      <c r="M341" s="162">
        <f t="shared" ref="M341" si="109">M340/M338*100</f>
        <v>104.37742512045918</v>
      </c>
      <c r="N341" s="64">
        <f t="shared" ref="N341" si="110">N340/N338*100</f>
        <v>100.75431034482759</v>
      </c>
    </row>
    <row r="342" spans="1:14" x14ac:dyDescent="0.25">
      <c r="A342" s="221">
        <v>2.7</v>
      </c>
      <c r="B342" s="167">
        <v>2012</v>
      </c>
      <c r="C342" s="59" t="s">
        <v>230</v>
      </c>
      <c r="D342" s="108">
        <v>763.06</v>
      </c>
      <c r="E342" s="129">
        <f>D342/F342*100</f>
        <v>53.137883008356546</v>
      </c>
      <c r="F342" s="77">
        <v>1436</v>
      </c>
      <c r="G342" s="120">
        <f>D342/H342*100</f>
        <v>54.002830856334036</v>
      </c>
      <c r="H342" s="138">
        <v>1413</v>
      </c>
      <c r="I342" s="152">
        <f>D342/J342*100</f>
        <v>55.616618075801746</v>
      </c>
      <c r="J342" s="77">
        <v>1372</v>
      </c>
      <c r="K342" s="145">
        <f>D342/L342*100</f>
        <v>146.66897320570482</v>
      </c>
      <c r="L342" s="138">
        <v>520.26</v>
      </c>
      <c r="M342" s="160">
        <f t="shared" si="81"/>
        <v>91.744817967585234</v>
      </c>
      <c r="N342" s="218">
        <v>831.72</v>
      </c>
    </row>
    <row r="343" spans="1:14" x14ac:dyDescent="0.25">
      <c r="A343" s="222"/>
      <c r="B343" s="168" t="s">
        <v>229</v>
      </c>
      <c r="C343" s="57"/>
      <c r="D343" s="110">
        <f>D342/D340*100</f>
        <v>101.99973265606201</v>
      </c>
      <c r="E343" s="127">
        <f t="shared" ref="E343" si="111">E342/E340*100</f>
        <v>100.57912356614473</v>
      </c>
      <c r="F343" s="78">
        <f t="shared" ref="F343" si="112">F342/F340*100</f>
        <v>101.41242937853107</v>
      </c>
      <c r="G343" s="119">
        <f t="shared" ref="G343" si="113">G342/G340*100</f>
        <v>99.906319883927679</v>
      </c>
      <c r="H343" s="139">
        <f t="shared" ref="H343" si="114">H342/H340*100</f>
        <v>102.09537572254335</v>
      </c>
      <c r="I343" s="151">
        <f t="shared" ref="I343" si="115">I342/I340*100</f>
        <v>100.06679311593257</v>
      </c>
      <c r="J343" s="78">
        <f t="shared" ref="J343" si="116">J342/J340*100</f>
        <v>101.93164933135215</v>
      </c>
      <c r="K343" s="144">
        <f t="shared" ref="K343" si="117">K342/K340*100</f>
        <v>99.698043382656081</v>
      </c>
      <c r="L343" s="139">
        <f t="shared" ref="L343" si="118">L342/L340*100</f>
        <v>102.30866042633524</v>
      </c>
      <c r="M343" s="162">
        <f t="shared" ref="M343" si="119">M342/M340*100</f>
        <v>99.759152754621311</v>
      </c>
      <c r="N343" s="64">
        <f t="shared" ref="N343" si="120">N342/N340*100</f>
        <v>102.24598930481284</v>
      </c>
    </row>
    <row r="344" spans="1:14" x14ac:dyDescent="0.25">
      <c r="A344" s="221">
        <v>0.7</v>
      </c>
      <c r="B344" s="167">
        <v>2013</v>
      </c>
      <c r="C344" s="71">
        <v>48351</v>
      </c>
      <c r="D344" s="108">
        <v>783.66</v>
      </c>
      <c r="E344" s="129">
        <f>D344/F344*100</f>
        <v>53.638603696098563</v>
      </c>
      <c r="F344" s="77">
        <v>1461</v>
      </c>
      <c r="G344" s="120">
        <f>D344/H344*100</f>
        <v>53.822802197802197</v>
      </c>
      <c r="H344" s="138">
        <v>1456</v>
      </c>
      <c r="I344" s="152">
        <f>D344/J344*100</f>
        <v>55.697228144989339</v>
      </c>
      <c r="J344" s="77">
        <v>1407</v>
      </c>
      <c r="K344" s="145">
        <f>D344/L344*100</f>
        <v>145.42114346155986</v>
      </c>
      <c r="L344" s="138">
        <v>538.89</v>
      </c>
      <c r="M344" s="160">
        <f t="shared" si="81"/>
        <v>91.262271599762428</v>
      </c>
      <c r="N344" s="218">
        <v>858.69</v>
      </c>
    </row>
    <row r="345" spans="1:14" x14ac:dyDescent="0.25">
      <c r="A345" s="222"/>
      <c r="B345" s="168" t="s">
        <v>229</v>
      </c>
      <c r="C345" s="72"/>
      <c r="D345" s="110">
        <f>D344/D342*100</f>
        <v>102.6996566456111</v>
      </c>
      <c r="E345" s="127">
        <f t="shared" ref="E345" si="121">E344/E342*100</f>
        <v>100.94230454695246</v>
      </c>
      <c r="F345" s="78">
        <f t="shared" ref="F345" si="122">F344/F342*100</f>
        <v>101.74094707520891</v>
      </c>
      <c r="G345" s="119">
        <f t="shared" ref="G345" si="123">G344/G342*100</f>
        <v>99.666631071599227</v>
      </c>
      <c r="H345" s="139">
        <f t="shared" ref="H345" si="124">H344/H342*100</f>
        <v>103.04317055909414</v>
      </c>
      <c r="I345" s="151">
        <f t="shared" ref="I345" si="125">I344/I342*100</f>
        <v>100.14493881860585</v>
      </c>
      <c r="J345" s="78">
        <f t="shared" ref="J345" si="126">J344/J342*100</f>
        <v>102.55102040816327</v>
      </c>
      <c r="K345" s="144">
        <f t="shared" ref="K345" si="127">K344/K342*100</f>
        <v>99.149220372331342</v>
      </c>
      <c r="L345" s="139">
        <f t="shared" ref="L345" si="128">L344/L342*100</f>
        <v>103.58090185676392</v>
      </c>
      <c r="M345" s="162">
        <f t="shared" ref="M345" si="129">M344/M342*100</f>
        <v>99.474034197775296</v>
      </c>
      <c r="N345" s="64">
        <f t="shared" ref="N345" si="130">N344/N342*100</f>
        <v>103.24267782426779</v>
      </c>
    </row>
    <row r="346" spans="1:14" x14ac:dyDescent="0.25">
      <c r="A346" s="221">
        <v>0.2</v>
      </c>
      <c r="B346" s="167">
        <v>2014</v>
      </c>
      <c r="C346" s="71">
        <v>45704</v>
      </c>
      <c r="D346" s="108">
        <v>789.15</v>
      </c>
      <c r="E346" s="129">
        <f>D346/F346*100</f>
        <v>52.963087248322147</v>
      </c>
      <c r="F346" s="77">
        <v>1490</v>
      </c>
      <c r="G346" s="120">
        <f>D346/H346*100</f>
        <v>52.36562707365627</v>
      </c>
      <c r="H346" s="138">
        <v>1507</v>
      </c>
      <c r="I346" s="152">
        <f>D346/J346*100</f>
        <v>54.688149688149693</v>
      </c>
      <c r="J346" s="77">
        <v>1443</v>
      </c>
      <c r="K346" s="145">
        <f>D346/L346*100</f>
        <v>145.36361626878869</v>
      </c>
      <c r="L346" s="138">
        <v>542.88</v>
      </c>
      <c r="M346" s="160">
        <f t="shared" si="81"/>
        <v>90.706896551724142</v>
      </c>
      <c r="N346" s="218">
        <v>870</v>
      </c>
    </row>
    <row r="347" spans="1:14" x14ac:dyDescent="0.25">
      <c r="A347" s="222"/>
      <c r="B347" s="168" t="s">
        <v>229</v>
      </c>
      <c r="C347" s="72"/>
      <c r="D347" s="110">
        <f>D346/D344*100</f>
        <v>100.70055891585636</v>
      </c>
      <c r="E347" s="127">
        <f t="shared" ref="E347" si="131">E346/E344*100</f>
        <v>98.740615151722238</v>
      </c>
      <c r="F347" s="78">
        <f t="shared" ref="F347" si="132">F346/F344*100</f>
        <v>101.98494182067077</v>
      </c>
      <c r="G347" s="119">
        <f t="shared" ref="G347" si="133">G346/G344*100</f>
        <v>97.292643517907678</v>
      </c>
      <c r="H347" s="139">
        <f t="shared" ref="H347" si="134">H346/H344*100</f>
        <v>103.50274725274727</v>
      </c>
      <c r="I347" s="151">
        <f t="shared" ref="I347" si="135">I346/I344*100</f>
        <v>98.188278859743534</v>
      </c>
      <c r="J347" s="78">
        <f t="shared" ref="J347" si="136">J346/J344*100</f>
        <v>102.55863539445629</v>
      </c>
      <c r="K347" s="144">
        <f t="shared" ref="K347" si="137">K346/K344*100</f>
        <v>99.960440970685681</v>
      </c>
      <c r="L347" s="139">
        <f t="shared" ref="L347" si="138">L346/L344*100</f>
        <v>100.74041084451373</v>
      </c>
      <c r="M347" s="162">
        <f t="shared" ref="M347" si="139">M346/M344*100</f>
        <v>99.391451649950241</v>
      </c>
      <c r="N347" s="64">
        <f t="shared" ref="N347" si="140">N346/N344*100</f>
        <v>101.31712259371832</v>
      </c>
    </row>
    <row r="348" spans="1:14" x14ac:dyDescent="0.25">
      <c r="A348" s="221">
        <v>-0.5</v>
      </c>
      <c r="B348" s="167">
        <v>2015</v>
      </c>
      <c r="C348" s="71">
        <v>38009</v>
      </c>
      <c r="D348" s="108">
        <v>790.73</v>
      </c>
      <c r="E348" s="129">
        <f>D348/F348*100</f>
        <v>52.575132978723403</v>
      </c>
      <c r="F348" s="77">
        <v>1504</v>
      </c>
      <c r="G348" s="120">
        <f>D348/H348*100</f>
        <v>51.379467186484732</v>
      </c>
      <c r="H348" s="138">
        <v>1539</v>
      </c>
      <c r="I348" s="152">
        <f>D348/J348*100</f>
        <v>53.754588715159755</v>
      </c>
      <c r="J348" s="77">
        <v>1471</v>
      </c>
      <c r="K348" s="145">
        <f>D348/L348*100</f>
        <v>143.97327118458904</v>
      </c>
      <c r="L348" s="138">
        <v>549.22</v>
      </c>
      <c r="M348" s="160">
        <f t="shared" si="81"/>
        <v>89.840368119070618</v>
      </c>
      <c r="N348" s="218">
        <v>880.15</v>
      </c>
    </row>
    <row r="349" spans="1:14" x14ac:dyDescent="0.25">
      <c r="A349" s="222"/>
      <c r="B349" s="168" t="s">
        <v>229</v>
      </c>
      <c r="C349" s="72"/>
      <c r="D349" s="110">
        <f>D348/D346*100</f>
        <v>100.20021542165622</v>
      </c>
      <c r="E349" s="127">
        <f t="shared" ref="E349" si="141">E348/E346*100</f>
        <v>99.267500650443992</v>
      </c>
      <c r="F349" s="78">
        <f t="shared" ref="F349" si="142">F348/F346*100</f>
        <v>100.93959731543625</v>
      </c>
      <c r="G349" s="119">
        <f t="shared" ref="G349" si="143">G348/G346*100</f>
        <v>98.116780143233214</v>
      </c>
      <c r="H349" s="139">
        <f t="shared" ref="H349" si="144">H348/H346*100</f>
        <v>102.12342402123424</v>
      </c>
      <c r="I349" s="151">
        <f t="shared" ref="I349" si="145">I348/I346*100</f>
        <v>98.29293735788572</v>
      </c>
      <c r="J349" s="78">
        <f t="shared" ref="J349" si="146">J348/J346*100</f>
        <v>101.94040194040196</v>
      </c>
      <c r="K349" s="144">
        <f t="shared" ref="K349" si="147">K348/K346*100</f>
        <v>99.043539834872576</v>
      </c>
      <c r="L349" s="139">
        <f t="shared" ref="L349" si="148">L348/L346*100</f>
        <v>101.16784556439728</v>
      </c>
      <c r="M349" s="162">
        <f t="shared" ref="M349" si="149">M348/M346*100</f>
        <v>99.044693991752425</v>
      </c>
      <c r="N349" s="64">
        <f t="shared" ref="N349" si="150">N348/N346*100</f>
        <v>101.16666666666667</v>
      </c>
    </row>
    <row r="350" spans="1:14" x14ac:dyDescent="0.25">
      <c r="A350" s="221">
        <v>0.5</v>
      </c>
      <c r="B350" s="167">
        <v>2016</v>
      </c>
      <c r="C350" s="71">
        <v>31332</v>
      </c>
      <c r="D350" s="108">
        <v>790.73</v>
      </c>
      <c r="E350" s="129">
        <f>D350/F350*100</f>
        <v>51.479817708333329</v>
      </c>
      <c r="F350" s="77">
        <v>1536</v>
      </c>
      <c r="G350" s="120">
        <f>D350/H350*100</f>
        <v>50.014547754585706</v>
      </c>
      <c r="H350" s="138">
        <v>1581</v>
      </c>
      <c r="I350" s="152">
        <f>D350/J350*100</f>
        <v>52.021710526315786</v>
      </c>
      <c r="J350" s="77">
        <v>1520</v>
      </c>
      <c r="K350" s="145">
        <f>D350/L350*100</f>
        <v>142.79806407339183</v>
      </c>
      <c r="L350" s="138">
        <v>553.74</v>
      </c>
      <c r="M350" s="160">
        <f t="shared" si="81"/>
        <v>89.106378183457295</v>
      </c>
      <c r="N350" s="218">
        <v>887.4</v>
      </c>
    </row>
    <row r="351" spans="1:14" x14ac:dyDescent="0.25">
      <c r="A351" s="222"/>
      <c r="B351" s="168" t="s">
        <v>229</v>
      </c>
      <c r="C351" s="72"/>
      <c r="D351" s="110">
        <f>D350/D348*100</f>
        <v>100</v>
      </c>
      <c r="E351" s="127">
        <f t="shared" ref="E351" si="151">E350/E348*100</f>
        <v>97.916666666666657</v>
      </c>
      <c r="F351" s="78">
        <f t="shared" ref="F351" si="152">F350/F348*100</f>
        <v>102.12765957446808</v>
      </c>
      <c r="G351" s="119">
        <f t="shared" ref="G351" si="153">G350/G348*100</f>
        <v>97.343453510436433</v>
      </c>
      <c r="H351" s="139">
        <f t="shared" ref="H351" si="154">H350/H348*100</f>
        <v>102.729044834308</v>
      </c>
      <c r="I351" s="151">
        <f t="shared" ref="I351" si="155">I350/I348*100</f>
        <v>96.776315789473671</v>
      </c>
      <c r="J351" s="78">
        <f t="shared" ref="J351" si="156">J350/J348*100</f>
        <v>103.33106730115567</v>
      </c>
      <c r="K351" s="144">
        <f t="shared" ref="K351" si="157">K350/K348*100</f>
        <v>99.183732437606096</v>
      </c>
      <c r="L351" s="139">
        <f t="shared" ref="L351" si="158">L350/L348*100</f>
        <v>100.82298532464222</v>
      </c>
      <c r="M351" s="162">
        <f t="shared" ref="M351" si="159">M350/M348*100</f>
        <v>99.183006535947712</v>
      </c>
      <c r="N351" s="64">
        <f t="shared" ref="N351" si="160">N350/N348*100</f>
        <v>100.82372322899506</v>
      </c>
    </row>
    <row r="352" spans="1:14" x14ac:dyDescent="0.25">
      <c r="A352" s="221">
        <v>1.7</v>
      </c>
      <c r="B352" s="167">
        <v>2017</v>
      </c>
      <c r="C352" s="71">
        <v>33789</v>
      </c>
      <c r="D352" s="108">
        <v>804.96</v>
      </c>
      <c r="E352" s="129">
        <f>D352/F352*100</f>
        <v>50.914611005692599</v>
      </c>
      <c r="F352" s="77">
        <v>1581</v>
      </c>
      <c r="G352" s="120">
        <f>D352/H352*100</f>
        <v>49.32352941176471</v>
      </c>
      <c r="H352" s="138">
        <v>1632</v>
      </c>
      <c r="I352" s="152">
        <f>D352/J352*100</f>
        <v>50.153271028037381</v>
      </c>
      <c r="J352" s="77">
        <v>1605</v>
      </c>
      <c r="K352" s="145">
        <f>D352/L352*100</f>
        <v>144.93077186222791</v>
      </c>
      <c r="L352" s="138">
        <v>555.41</v>
      </c>
      <c r="M352" s="160">
        <f t="shared" si="81"/>
        <v>90.709939148073033</v>
      </c>
      <c r="N352" s="218">
        <v>887.4</v>
      </c>
    </row>
    <row r="353" spans="1:14" x14ac:dyDescent="0.25">
      <c r="A353" s="222"/>
      <c r="B353" s="168" t="s">
        <v>229</v>
      </c>
      <c r="C353" s="72"/>
      <c r="D353" s="110">
        <f>D352/D350*100</f>
        <v>101.79960289858738</v>
      </c>
      <c r="E353" s="127">
        <f t="shared" ref="E353" si="161">E352/E350*100</f>
        <v>98.90208099445303</v>
      </c>
      <c r="F353" s="78">
        <f t="shared" ref="F353" si="162">F352/F350*100</f>
        <v>102.9296875</v>
      </c>
      <c r="G353" s="119">
        <f t="shared" ref="G353" si="163">G352/G350*100</f>
        <v>98.618365308006531</v>
      </c>
      <c r="H353" s="139">
        <f t="shared" ref="H353" si="164">H352/H350*100</f>
        <v>103.2258064516129</v>
      </c>
      <c r="I353" s="151">
        <f t="shared" ref="I353" si="165">I352/I350*100</f>
        <v>96.408346670313279</v>
      </c>
      <c r="J353" s="78">
        <f t="shared" ref="J353" si="166">J352/J350*100</f>
        <v>105.5921052631579</v>
      </c>
      <c r="K353" s="144">
        <f t="shared" ref="K353" si="167">K352/K350*100</f>
        <v>101.49351309674617</v>
      </c>
      <c r="L353" s="139">
        <f t="shared" ref="L353" si="168">L352/L350*100</f>
        <v>100.30158558168092</v>
      </c>
      <c r="M353" s="162">
        <f t="shared" ref="M353" si="169">M352/M350*100</f>
        <v>101.79960289858738</v>
      </c>
      <c r="N353" s="64">
        <f t="shared" ref="N353" si="170">N352/N350*100</f>
        <v>100</v>
      </c>
    </row>
    <row r="354" spans="1:14" x14ac:dyDescent="0.25">
      <c r="A354" s="221"/>
      <c r="B354" s="167">
        <v>2018</v>
      </c>
      <c r="C354" s="71">
        <v>30984</v>
      </c>
      <c r="D354" s="108">
        <v>842.79</v>
      </c>
      <c r="E354" s="129">
        <f>D354/F354*100</f>
        <v>51.016343825665857</v>
      </c>
      <c r="F354" s="77">
        <v>1652</v>
      </c>
      <c r="G354" s="120">
        <f>D354/H354*100</f>
        <v>49.401524032825321</v>
      </c>
      <c r="H354" s="138">
        <v>1706</v>
      </c>
      <c r="I354" s="152">
        <f>D354/J354*100</f>
        <v>50.831724969843187</v>
      </c>
      <c r="J354" s="77">
        <v>1658</v>
      </c>
      <c r="K354" s="145">
        <f>D354/L354*100</f>
        <v>149.49446573009791</v>
      </c>
      <c r="L354" s="138">
        <v>563.76</v>
      </c>
      <c r="M354" s="160">
        <f t="shared" si="81"/>
        <v>93.146551724137922</v>
      </c>
      <c r="N354" s="218">
        <v>904.8</v>
      </c>
    </row>
    <row r="355" spans="1:14" ht="15.75" thickBot="1" x14ac:dyDescent="0.3">
      <c r="A355" s="223"/>
      <c r="B355" s="169" t="s">
        <v>229</v>
      </c>
      <c r="C355" s="95"/>
      <c r="D355" s="111">
        <f>D354/D352*100</f>
        <v>104.69961240310077</v>
      </c>
      <c r="E355" s="130">
        <f t="shared" ref="E355" si="171">E354/E352*100</f>
        <v>100.19981065938397</v>
      </c>
      <c r="F355" s="96">
        <f t="shared" ref="F355" si="172">F354/F352*100</f>
        <v>104.49082858950032</v>
      </c>
      <c r="G355" s="121">
        <f t="shared" ref="G355" si="173">G354/G352*100</f>
        <v>100.15812862946099</v>
      </c>
      <c r="H355" s="140">
        <f t="shared" ref="H355" si="174">H354/H352*100</f>
        <v>104.53431372549021</v>
      </c>
      <c r="I355" s="153">
        <f t="shared" ref="I355" si="175">I354/I352*100</f>
        <v>101.35276110191602</v>
      </c>
      <c r="J355" s="96">
        <f t="shared" ref="J355" si="176">J354/J352*100</f>
        <v>103.30218068535825</v>
      </c>
      <c r="K355" s="146">
        <f t="shared" ref="K355" si="177">K354/K352*100</f>
        <v>103.14887846744394</v>
      </c>
      <c r="L355" s="140">
        <f t="shared" ref="L355" si="178">L354/L352*100</f>
        <v>101.50339388919897</v>
      </c>
      <c r="M355" s="163">
        <f t="shared" ref="M355" si="179">M354/M352*100</f>
        <v>102.68615831842574</v>
      </c>
      <c r="N355" s="224">
        <f t="shared" ref="N355" si="180">N354/N352*100</f>
        <v>101.96078431372548</v>
      </c>
    </row>
    <row r="356" spans="1:14" ht="15.75" thickBot="1" x14ac:dyDescent="0.3">
      <c r="A356" s="225">
        <v>0.154</v>
      </c>
      <c r="B356" s="170" t="s">
        <v>244</v>
      </c>
      <c r="C356" s="98"/>
      <c r="D356" s="112">
        <f>D354/D334*100</f>
        <v>147.51886016348394</v>
      </c>
      <c r="E356" s="131"/>
      <c r="F356" s="132">
        <f>F354/F334*100</f>
        <v>127.96281951975213</v>
      </c>
      <c r="G356" s="122"/>
      <c r="H356" s="112">
        <f>H354/H334*100</f>
        <v>137.58064516129031</v>
      </c>
      <c r="I356" s="154"/>
      <c r="J356" s="132">
        <f>J354/J334*100</f>
        <v>140.62765055131467</v>
      </c>
      <c r="K356" s="147"/>
      <c r="L356" s="112">
        <f>L354/L334*100</f>
        <v>128.40158520475563</v>
      </c>
      <c r="M356" s="164"/>
      <c r="N356" s="226">
        <f>N354/N334*100</f>
        <v>118.8118811881188</v>
      </c>
    </row>
    <row r="357" spans="1:14" x14ac:dyDescent="0.25">
      <c r="A357" s="227"/>
      <c r="B357" s="171">
        <v>2019</v>
      </c>
      <c r="C357" s="97">
        <v>35354</v>
      </c>
      <c r="D357" s="113">
        <v>886.63</v>
      </c>
      <c r="E357" s="133"/>
      <c r="F357" s="134"/>
      <c r="G357" s="123"/>
      <c r="H357" s="141"/>
      <c r="I357" s="155"/>
      <c r="J357" s="134"/>
      <c r="K357" s="148">
        <f>D357/L357*100</f>
        <v>157.27082446431106</v>
      </c>
      <c r="L357" s="157">
        <v>563.76</v>
      </c>
      <c r="M357" s="165">
        <f t="shared" si="81"/>
        <v>95.601776972676888</v>
      </c>
      <c r="N357" s="228">
        <v>927.42</v>
      </c>
    </row>
    <row r="358" spans="1:14" x14ac:dyDescent="0.25">
      <c r="A358" s="222"/>
      <c r="B358" s="168" t="s">
        <v>229</v>
      </c>
      <c r="C358" s="57"/>
      <c r="D358" s="110">
        <f>D357/D354*100</f>
        <v>105.20177031051628</v>
      </c>
      <c r="E358" s="127">
        <f t="shared" ref="E358" si="181">E357/E354*100</f>
        <v>0</v>
      </c>
      <c r="F358" s="78">
        <f t="shared" ref="F358" si="182">F357/F354*100</f>
        <v>0</v>
      </c>
      <c r="G358" s="119">
        <f t="shared" ref="G358" si="183">G357/G354*100</f>
        <v>0</v>
      </c>
      <c r="H358" s="139">
        <f t="shared" ref="H358" si="184">H357/H354*100</f>
        <v>0</v>
      </c>
      <c r="I358" s="151">
        <f t="shared" ref="I358" si="185">I357/I354*100</f>
        <v>0</v>
      </c>
      <c r="J358" s="78">
        <f t="shared" ref="J358" si="186">J357/J354*100</f>
        <v>0</v>
      </c>
      <c r="K358" s="144">
        <f t="shared" ref="K358" si="187">K357/K354*100</f>
        <v>105.20177031051628</v>
      </c>
      <c r="L358" s="139">
        <f t="shared" ref="L358" si="188">L357/L354*100</f>
        <v>100</v>
      </c>
      <c r="M358" s="161"/>
      <c r="N358" s="229"/>
    </row>
    <row r="359" spans="1:14" x14ac:dyDescent="0.25">
      <c r="A359" s="80"/>
      <c r="B359" s="172">
        <v>2020</v>
      </c>
      <c r="C359" s="74"/>
      <c r="D359" s="114">
        <v>940.58</v>
      </c>
      <c r="E359" s="127"/>
      <c r="F359" s="80"/>
      <c r="G359" s="119"/>
      <c r="H359" s="142"/>
      <c r="I359" s="151"/>
      <c r="J359" s="80"/>
      <c r="K359" s="144"/>
      <c r="L359" s="142"/>
      <c r="M359" s="161">
        <f>D359/N359*100</f>
        <v>101.41899031722414</v>
      </c>
      <c r="N359" s="229">
        <v>927.42</v>
      </c>
    </row>
    <row r="360" spans="1:14" ht="15.75" thickBot="1" x14ac:dyDescent="0.3">
      <c r="A360" s="230"/>
      <c r="B360" s="173" t="s">
        <v>229</v>
      </c>
      <c r="C360" s="81"/>
      <c r="D360" s="115">
        <f>D359/D357*100</f>
        <v>106.08483809480845</v>
      </c>
      <c r="E360" s="135"/>
      <c r="F360" s="85"/>
      <c r="G360" s="124"/>
      <c r="H360" s="99"/>
      <c r="I360" s="156"/>
      <c r="J360" s="85"/>
      <c r="K360" s="149"/>
      <c r="L360" s="99"/>
      <c r="M360" s="166"/>
      <c r="N360" s="231"/>
    </row>
    <row r="361" spans="1:14" x14ac:dyDescent="0.25">
      <c r="A361" s="257" t="s">
        <v>344</v>
      </c>
      <c r="B361" s="258"/>
      <c r="C361" s="258"/>
      <c r="D361" s="258"/>
      <c r="E361" s="15"/>
      <c r="F361" s="15"/>
      <c r="G361" s="15"/>
      <c r="H361" s="15"/>
      <c r="I361" s="15"/>
      <c r="J361" s="15"/>
      <c r="K361" s="15"/>
      <c r="L361" s="15"/>
      <c r="M361" s="15"/>
      <c r="N361" s="158" t="s">
        <v>246</v>
      </c>
    </row>
    <row r="362" spans="1:14" x14ac:dyDescent="0.25">
      <c r="A362" s="2"/>
      <c r="B362" s="102" t="s">
        <v>295</v>
      </c>
      <c r="C362" s="16" t="s">
        <v>327</v>
      </c>
      <c r="D362" s="16"/>
      <c r="E362" s="16"/>
      <c r="F362" s="16"/>
      <c r="G362" s="16"/>
      <c r="H362" s="16"/>
      <c r="I362" s="16"/>
      <c r="J362" s="3"/>
      <c r="K362" s="3"/>
      <c r="L362" s="3"/>
      <c r="M362" s="3"/>
      <c r="N362" s="4"/>
    </row>
    <row r="363" spans="1:14" ht="15.75" thickBot="1" x14ac:dyDescent="0.3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7"/>
    </row>
    <row r="364" spans="1:14" x14ac:dyDescent="0.25">
      <c r="A364" s="252" t="s">
        <v>231</v>
      </c>
      <c r="B364" s="253" t="s">
        <v>222</v>
      </c>
      <c r="C364" s="613" t="s">
        <v>238</v>
      </c>
      <c r="D364" s="614"/>
      <c r="E364" s="611" t="s">
        <v>299</v>
      </c>
      <c r="F364" s="612"/>
      <c r="G364" s="615" t="s">
        <v>300</v>
      </c>
      <c r="H364" s="614"/>
      <c r="I364" s="611" t="s">
        <v>301</v>
      </c>
      <c r="J364" s="612"/>
      <c r="K364" s="615" t="s">
        <v>308</v>
      </c>
      <c r="L364" s="614"/>
      <c r="M364" s="611" t="s">
        <v>306</v>
      </c>
      <c r="N364" s="613"/>
    </row>
    <row r="365" spans="1:14" ht="15.75" thickBot="1" x14ac:dyDescent="0.3">
      <c r="A365" s="215" t="s">
        <v>232</v>
      </c>
      <c r="B365" s="116"/>
      <c r="C365" s="90" t="s">
        <v>225</v>
      </c>
      <c r="D365" s="107" t="s">
        <v>226</v>
      </c>
      <c r="E365" s="125" t="s">
        <v>227</v>
      </c>
      <c r="F365" s="91" t="s">
        <v>228</v>
      </c>
      <c r="G365" s="116" t="s">
        <v>227</v>
      </c>
      <c r="H365" s="107" t="s">
        <v>228</v>
      </c>
      <c r="I365" s="125" t="s">
        <v>302</v>
      </c>
      <c r="J365" s="91" t="s">
        <v>312</v>
      </c>
      <c r="K365" s="203" t="s">
        <v>310</v>
      </c>
      <c r="L365" s="107" t="s">
        <v>228</v>
      </c>
      <c r="M365" s="125" t="s">
        <v>307</v>
      </c>
      <c r="N365" s="90" t="s">
        <v>311</v>
      </c>
    </row>
    <row r="366" spans="1:14" x14ac:dyDescent="0.25">
      <c r="A366" s="88"/>
      <c r="B366" s="117"/>
      <c r="C366" s="87"/>
      <c r="D366" s="104"/>
      <c r="E366" s="86"/>
      <c r="F366" s="88"/>
      <c r="G366" s="117"/>
      <c r="H366" s="104"/>
      <c r="I366" s="86"/>
      <c r="J366" s="88"/>
      <c r="K366" s="117"/>
      <c r="L366" s="104"/>
      <c r="M366" s="159"/>
      <c r="N366" s="216"/>
    </row>
    <row r="367" spans="1:14" x14ac:dyDescent="0.25">
      <c r="A367" s="217">
        <v>2.1</v>
      </c>
      <c r="B367" s="167">
        <v>2008</v>
      </c>
      <c r="C367" s="59" t="s">
        <v>230</v>
      </c>
      <c r="D367" s="108">
        <v>571.30999999999995</v>
      </c>
      <c r="E367" s="126">
        <f>(D367*12)/F367*100</f>
        <v>36.55019459401823</v>
      </c>
      <c r="F367" s="188">
        <v>18757</v>
      </c>
      <c r="G367" s="118">
        <f>(D367*12)/H367*100</f>
        <v>30.201409691629955</v>
      </c>
      <c r="H367" s="190">
        <v>22700</v>
      </c>
      <c r="I367" s="192">
        <v>91</v>
      </c>
      <c r="J367" s="79"/>
      <c r="K367" s="143"/>
      <c r="L367" s="191">
        <f>10893/12</f>
        <v>907.75</v>
      </c>
      <c r="M367" s="160">
        <v>23.4</v>
      </c>
      <c r="N367" s="218">
        <v>3.4</v>
      </c>
    </row>
    <row r="368" spans="1:14" x14ac:dyDescent="0.25">
      <c r="A368" s="219"/>
      <c r="B368" s="168" t="s">
        <v>229</v>
      </c>
      <c r="C368" s="1"/>
      <c r="D368" s="109">
        <v>100</v>
      </c>
      <c r="E368" s="127">
        <v>100</v>
      </c>
      <c r="F368" s="128">
        <v>100</v>
      </c>
      <c r="G368" s="119">
        <v>100</v>
      </c>
      <c r="H368" s="137">
        <v>100</v>
      </c>
      <c r="I368" s="193"/>
      <c r="J368" s="128"/>
      <c r="K368" s="144"/>
      <c r="L368" s="137">
        <v>100</v>
      </c>
      <c r="M368" s="161"/>
      <c r="N368" s="220">
        <v>100</v>
      </c>
    </row>
    <row r="369" spans="1:16" x14ac:dyDescent="0.25">
      <c r="A369" s="217">
        <v>1.8</v>
      </c>
      <c r="B369" s="167">
        <v>2009</v>
      </c>
      <c r="C369" s="59" t="s">
        <v>230</v>
      </c>
      <c r="D369" s="108">
        <v>592.62</v>
      </c>
      <c r="E369" s="129">
        <f>(D369*12)/F369*100</f>
        <v>40.046401621804264</v>
      </c>
      <c r="F369" s="189">
        <v>17758</v>
      </c>
      <c r="G369" s="120">
        <f>(D369*12)/H369*100</f>
        <v>34.521553398058252</v>
      </c>
      <c r="H369" s="191">
        <v>20600</v>
      </c>
      <c r="I369" s="192">
        <v>87</v>
      </c>
      <c r="J369" s="79"/>
      <c r="K369" s="143"/>
      <c r="L369" s="190">
        <f>11864/12</f>
        <v>988.66666666666663</v>
      </c>
      <c r="M369" s="160">
        <v>22.7</v>
      </c>
      <c r="N369" s="218">
        <v>3.2</v>
      </c>
    </row>
    <row r="370" spans="1:16" x14ac:dyDescent="0.25">
      <c r="A370" s="219"/>
      <c r="B370" s="168" t="s">
        <v>229</v>
      </c>
      <c r="C370" s="1"/>
      <c r="D370" s="110">
        <f>D369/D367*100</f>
        <v>103.73002397997585</v>
      </c>
      <c r="E370" s="127">
        <f t="shared" ref="E370:G370" si="189">E369/E367*100</f>
        <v>109.56549497648427</v>
      </c>
      <c r="F370" s="78">
        <f t="shared" si="189"/>
        <v>94.67398837767233</v>
      </c>
      <c r="G370" s="119">
        <f t="shared" si="189"/>
        <v>114.30444390026464</v>
      </c>
      <c r="H370" s="139">
        <f>H369/H367*100</f>
        <v>90.748898678414093</v>
      </c>
      <c r="I370" s="193"/>
      <c r="J370" s="78"/>
      <c r="K370" s="144"/>
      <c r="L370" s="139">
        <f t="shared" ref="L370:N370" si="190">L369/L367*100</f>
        <v>108.9139814559809</v>
      </c>
      <c r="M370" s="162"/>
      <c r="N370" s="64">
        <f t="shared" si="190"/>
        <v>94.117647058823536</v>
      </c>
    </row>
    <row r="371" spans="1:16" x14ac:dyDescent="0.25">
      <c r="A371" s="217">
        <v>1.9</v>
      </c>
      <c r="B371" s="167">
        <v>2010</v>
      </c>
      <c r="C371" s="59" t="s">
        <v>230</v>
      </c>
      <c r="D371" s="108">
        <v>711.36</v>
      </c>
      <c r="E371" s="129">
        <f>(D371*12)/F371*100</f>
        <v>48.094653219899712</v>
      </c>
      <c r="F371" s="189">
        <v>17749</v>
      </c>
      <c r="G371" s="120">
        <f>(D371*12)/H371*100</f>
        <v>41.04</v>
      </c>
      <c r="H371" s="191">
        <v>20800</v>
      </c>
      <c r="I371" s="194">
        <v>85</v>
      </c>
      <c r="J371" s="77"/>
      <c r="K371" s="145"/>
      <c r="L371" s="191">
        <f>11736/12</f>
        <v>978</v>
      </c>
      <c r="M371" s="160">
        <v>23.8</v>
      </c>
      <c r="N371" s="218">
        <v>3.4</v>
      </c>
    </row>
    <row r="372" spans="1:16" x14ac:dyDescent="0.25">
      <c r="A372" s="219"/>
      <c r="B372" s="168" t="s">
        <v>229</v>
      </c>
      <c r="C372" s="1"/>
      <c r="D372" s="110">
        <f>D371/D369*100</f>
        <v>120.03644831426547</v>
      </c>
      <c r="E372" s="127">
        <f t="shared" ref="E372:N372" si="191">E371/E369*100</f>
        <v>120.09731529464904</v>
      </c>
      <c r="F372" s="78">
        <f t="shared" si="191"/>
        <v>99.949318616961364</v>
      </c>
      <c r="G372" s="119">
        <f t="shared" si="191"/>
        <v>118.88225169585907</v>
      </c>
      <c r="H372" s="139">
        <f t="shared" si="191"/>
        <v>100.97087378640776</v>
      </c>
      <c r="I372" s="193"/>
      <c r="J372" s="78"/>
      <c r="K372" s="144"/>
      <c r="L372" s="139">
        <f t="shared" si="191"/>
        <v>98.921105866486855</v>
      </c>
      <c r="M372" s="162"/>
      <c r="N372" s="64">
        <f t="shared" si="191"/>
        <v>106.25</v>
      </c>
    </row>
    <row r="373" spans="1:16" x14ac:dyDescent="0.25">
      <c r="A373" s="221">
        <v>2</v>
      </c>
      <c r="B373" s="167">
        <v>2011</v>
      </c>
      <c r="C373" s="59" t="s">
        <v>230</v>
      </c>
      <c r="D373" s="108">
        <v>748.1</v>
      </c>
      <c r="E373" s="129">
        <f>(D373*12)/F373*100</f>
        <v>49.729669842676714</v>
      </c>
      <c r="F373" s="189">
        <v>18052</v>
      </c>
      <c r="G373" s="120">
        <f>(D373*12)/H373*100</f>
        <v>41.369585253456229</v>
      </c>
      <c r="H373" s="191">
        <v>21700</v>
      </c>
      <c r="I373" s="194">
        <v>83</v>
      </c>
      <c r="J373" s="77"/>
      <c r="K373" s="145"/>
      <c r="L373" s="191">
        <f>11999/12</f>
        <v>999.91666666666663</v>
      </c>
      <c r="M373" s="160">
        <v>23.8</v>
      </c>
      <c r="N373" s="218">
        <v>3.5</v>
      </c>
    </row>
    <row r="374" spans="1:16" x14ac:dyDescent="0.25">
      <c r="A374" s="222"/>
      <c r="B374" s="168" t="s">
        <v>229</v>
      </c>
      <c r="C374" s="1"/>
      <c r="D374" s="110">
        <f>D373/D371*100</f>
        <v>105.16475483580747</v>
      </c>
      <c r="E374" s="127">
        <f t="shared" ref="E374:N374" si="192">E373/E371*100</f>
        <v>103.39958085424034</v>
      </c>
      <c r="F374" s="78">
        <f t="shared" si="192"/>
        <v>101.7071384303341</v>
      </c>
      <c r="G374" s="119">
        <f t="shared" si="192"/>
        <v>100.80308297625787</v>
      </c>
      <c r="H374" s="139">
        <f t="shared" si="192"/>
        <v>104.32692307692308</v>
      </c>
      <c r="I374" s="193"/>
      <c r="J374" s="78"/>
      <c r="K374" s="144"/>
      <c r="L374" s="139">
        <f t="shared" si="192"/>
        <v>102.24096796182684</v>
      </c>
      <c r="M374" s="162"/>
      <c r="N374" s="64">
        <f t="shared" si="192"/>
        <v>102.94117647058825</v>
      </c>
    </row>
    <row r="375" spans="1:16" x14ac:dyDescent="0.25">
      <c r="A375" s="221">
        <v>2.7</v>
      </c>
      <c r="B375" s="167">
        <v>2012</v>
      </c>
      <c r="C375" s="59" t="s">
        <v>230</v>
      </c>
      <c r="D375" s="108">
        <v>763.06</v>
      </c>
      <c r="E375" s="129">
        <f>(D375*12)/F375*100</f>
        <v>51.950073754680581</v>
      </c>
      <c r="F375" s="189">
        <v>17626</v>
      </c>
      <c r="G375" s="120">
        <f>(D375*12)/H375*100</f>
        <v>42.003302752293578</v>
      </c>
      <c r="H375" s="191">
        <v>21800</v>
      </c>
      <c r="I375" s="194">
        <v>82</v>
      </c>
      <c r="J375" s="77"/>
      <c r="K375" s="145"/>
      <c r="L375" s="191">
        <f>12122/12</f>
        <v>1010.1666666666666</v>
      </c>
      <c r="M375" s="160">
        <v>23.7</v>
      </c>
      <c r="N375" s="218">
        <v>3.4</v>
      </c>
    </row>
    <row r="376" spans="1:16" x14ac:dyDescent="0.25">
      <c r="A376" s="222"/>
      <c r="B376" s="168" t="s">
        <v>229</v>
      </c>
      <c r="C376" s="57"/>
      <c r="D376" s="110">
        <f>D375/D373*100</f>
        <v>101.99973265606201</v>
      </c>
      <c r="E376" s="127">
        <f t="shared" ref="E376:N376" si="193">E375/E373*100</f>
        <v>104.46494802605419</v>
      </c>
      <c r="F376" s="78">
        <f t="shared" si="193"/>
        <v>97.640150675825382</v>
      </c>
      <c r="G376" s="119">
        <f t="shared" si="193"/>
        <v>101.53184397415347</v>
      </c>
      <c r="H376" s="139">
        <f t="shared" si="193"/>
        <v>100.46082949308757</v>
      </c>
      <c r="I376" s="193"/>
      <c r="J376" s="78"/>
      <c r="K376" s="144"/>
      <c r="L376" s="139">
        <f t="shared" si="193"/>
        <v>101.02508542378533</v>
      </c>
      <c r="M376" s="162"/>
      <c r="N376" s="64">
        <f t="shared" si="193"/>
        <v>97.142857142857139</v>
      </c>
      <c r="P376" s="200"/>
    </row>
    <row r="377" spans="1:16" x14ac:dyDescent="0.25">
      <c r="A377" s="221">
        <v>0.7</v>
      </c>
      <c r="B377" s="167">
        <v>2013</v>
      </c>
      <c r="C377" s="71">
        <v>48351</v>
      </c>
      <c r="D377" s="108">
        <v>783.66</v>
      </c>
      <c r="E377" s="129">
        <f>(D377*12)/F377*100</f>
        <v>53.129491525423731</v>
      </c>
      <c r="F377" s="189">
        <v>17700</v>
      </c>
      <c r="G377" s="120">
        <f>(D377*12)/H377*100</f>
        <v>42.940273972602739</v>
      </c>
      <c r="H377" s="191">
        <v>21900</v>
      </c>
      <c r="I377" s="194">
        <v>82</v>
      </c>
      <c r="J377" s="77"/>
      <c r="K377" s="145"/>
      <c r="L377" s="191">
        <f>11852/12</f>
        <v>987.66666666666663</v>
      </c>
      <c r="M377" s="160">
        <v>24.4</v>
      </c>
      <c r="N377" s="218">
        <v>3.6</v>
      </c>
    </row>
    <row r="378" spans="1:16" x14ac:dyDescent="0.25">
      <c r="A378" s="222"/>
      <c r="B378" s="168" t="s">
        <v>229</v>
      </c>
      <c r="C378" s="72"/>
      <c r="D378" s="110">
        <f>D377/D375*100</f>
        <v>102.6996566456111</v>
      </c>
      <c r="E378" s="127">
        <f t="shared" ref="E378:N378" si="194">E377/E375*100</f>
        <v>102.27029084946562</v>
      </c>
      <c r="F378" s="78">
        <f t="shared" si="194"/>
        <v>100.41983433564053</v>
      </c>
      <c r="G378" s="119">
        <f t="shared" si="194"/>
        <v>102.23070844174987</v>
      </c>
      <c r="H378" s="139">
        <f t="shared" si="194"/>
        <v>100.45871559633028</v>
      </c>
      <c r="I378" s="193"/>
      <c r="J378" s="78"/>
      <c r="K378" s="144"/>
      <c r="L378" s="139">
        <f t="shared" si="194"/>
        <v>97.772644778089429</v>
      </c>
      <c r="M378" s="162"/>
      <c r="N378" s="64">
        <f t="shared" si="194"/>
        <v>105.88235294117648</v>
      </c>
    </row>
    <row r="379" spans="1:16" x14ac:dyDescent="0.25">
      <c r="A379" s="221">
        <v>0.2</v>
      </c>
      <c r="B379" s="167">
        <v>2014</v>
      </c>
      <c r="C379" s="71">
        <v>45704</v>
      </c>
      <c r="D379" s="108">
        <v>789.15</v>
      </c>
      <c r="E379" s="129">
        <f>(D379*12)/F379*100</f>
        <v>51.880786719991235</v>
      </c>
      <c r="F379" s="189">
        <v>18253</v>
      </c>
      <c r="G379" s="120">
        <f>(D379*12)/H379*100</f>
        <v>41.717180616740087</v>
      </c>
      <c r="H379" s="191">
        <v>22700</v>
      </c>
      <c r="I379" s="194">
        <v>82</v>
      </c>
      <c r="J379" s="77"/>
      <c r="K379" s="145">
        <f>E313/L379*100</f>
        <v>60.793013687127399</v>
      </c>
      <c r="L379" s="191">
        <f>11909/12</f>
        <v>992.41666666666663</v>
      </c>
      <c r="M379" s="160">
        <v>25</v>
      </c>
      <c r="N379" s="218">
        <v>3.7</v>
      </c>
    </row>
    <row r="380" spans="1:16" x14ac:dyDescent="0.25">
      <c r="A380" s="222"/>
      <c r="B380" s="168" t="s">
        <v>229</v>
      </c>
      <c r="C380" s="72"/>
      <c r="D380" s="110">
        <f>D379/D377*100</f>
        <v>100.70055891585636</v>
      </c>
      <c r="E380" s="127">
        <f t="shared" ref="E380:N380" si="195">E379/E377*100</f>
        <v>97.649695546521542</v>
      </c>
      <c r="F380" s="78">
        <f t="shared" si="195"/>
        <v>103.12429378531074</v>
      </c>
      <c r="G380" s="119">
        <f t="shared" si="195"/>
        <v>97.151640539967161</v>
      </c>
      <c r="H380" s="139">
        <f t="shared" si="195"/>
        <v>103.65296803652969</v>
      </c>
      <c r="I380" s="193"/>
      <c r="J380" s="78"/>
      <c r="K380" s="144"/>
      <c r="L380" s="139">
        <f t="shared" si="195"/>
        <v>100.48093148835639</v>
      </c>
      <c r="M380" s="162"/>
      <c r="N380" s="64">
        <f t="shared" si="195"/>
        <v>102.77777777777779</v>
      </c>
    </row>
    <row r="381" spans="1:16" x14ac:dyDescent="0.25">
      <c r="A381" s="221">
        <v>-0.5</v>
      </c>
      <c r="B381" s="167">
        <v>2015</v>
      </c>
      <c r="C381" s="71">
        <v>38009</v>
      </c>
      <c r="D381" s="108">
        <v>790.73</v>
      </c>
      <c r="E381" s="129">
        <f>(D381*12)/F381*100</f>
        <v>50.391715347849178</v>
      </c>
      <c r="F381" s="189">
        <v>18830</v>
      </c>
      <c r="G381" s="120">
        <f>(D381*12)/H381*100</f>
        <v>39.868739495798323</v>
      </c>
      <c r="H381" s="191">
        <v>23800</v>
      </c>
      <c r="I381" s="194">
        <v>82</v>
      </c>
      <c r="J381" s="77"/>
      <c r="K381" s="145">
        <f>E315/L381*100</f>
        <v>59.649691858579303</v>
      </c>
      <c r="L381" s="191">
        <f>12332/12</f>
        <v>1027.6666666666667</v>
      </c>
      <c r="M381" s="160">
        <v>24.5</v>
      </c>
      <c r="N381" s="218">
        <v>3.6</v>
      </c>
    </row>
    <row r="382" spans="1:16" x14ac:dyDescent="0.25">
      <c r="A382" s="222"/>
      <c r="B382" s="168" t="s">
        <v>229</v>
      </c>
      <c r="C382" s="72"/>
      <c r="D382" s="110">
        <f>D381/D379*100</f>
        <v>100.20021542165622</v>
      </c>
      <c r="E382" s="127">
        <f t="shared" ref="E382:N382" si="196">E381/E379*100</f>
        <v>97.129821141343115</v>
      </c>
      <c r="F382" s="78">
        <f t="shared" si="196"/>
        <v>103.16112419876184</v>
      </c>
      <c r="G382" s="119">
        <f t="shared" si="196"/>
        <v>95.569113028218339</v>
      </c>
      <c r="H382" s="139">
        <f t="shared" si="196"/>
        <v>104.84581497797356</v>
      </c>
      <c r="I382" s="193"/>
      <c r="J382" s="78"/>
      <c r="K382" s="144"/>
      <c r="L382" s="139">
        <f t="shared" si="196"/>
        <v>103.55193551095812</v>
      </c>
      <c r="M382" s="162"/>
      <c r="N382" s="64">
        <f t="shared" si="196"/>
        <v>97.297297297297291</v>
      </c>
    </row>
    <row r="383" spans="1:16" x14ac:dyDescent="0.25">
      <c r="A383" s="221">
        <v>0.5</v>
      </c>
      <c r="B383" s="167">
        <v>2016</v>
      </c>
      <c r="C383" s="71">
        <v>31332</v>
      </c>
      <c r="D383" s="108">
        <v>790.73</v>
      </c>
      <c r="E383" s="129">
        <f>(D383*12)/F383*100</f>
        <v>48.533374251956424</v>
      </c>
      <c r="F383" s="189">
        <v>19551</v>
      </c>
      <c r="G383" s="120">
        <f>(D383*12)/H383*100</f>
        <v>39.372448132780086</v>
      </c>
      <c r="H383" s="191">
        <v>24100</v>
      </c>
      <c r="I383" s="194">
        <v>83</v>
      </c>
      <c r="J383" s="77"/>
      <c r="K383" s="145">
        <f>E317/L383*100</f>
        <v>58.797761012411776</v>
      </c>
      <c r="L383" s="191">
        <f>12327/12</f>
        <v>1027.25</v>
      </c>
      <c r="M383" s="160">
        <v>24.4</v>
      </c>
      <c r="N383" s="218">
        <v>3.6</v>
      </c>
    </row>
    <row r="384" spans="1:16" x14ac:dyDescent="0.25">
      <c r="A384" s="222"/>
      <c r="B384" s="168" t="s">
        <v>229</v>
      </c>
      <c r="C384" s="72"/>
      <c r="D384" s="110">
        <f>D383/D381*100</f>
        <v>100</v>
      </c>
      <c r="E384" s="127">
        <f t="shared" ref="E384:N384" si="197">E383/E381*100</f>
        <v>96.312209094163975</v>
      </c>
      <c r="F384" s="78">
        <f t="shared" si="197"/>
        <v>103.82899628252788</v>
      </c>
      <c r="G384" s="119">
        <f t="shared" si="197"/>
        <v>98.755186721991691</v>
      </c>
      <c r="H384" s="139">
        <f t="shared" si="197"/>
        <v>101.26050420168067</v>
      </c>
      <c r="I384" s="193"/>
      <c r="J384" s="78"/>
      <c r="K384" s="144"/>
      <c r="L384" s="139">
        <f t="shared" si="197"/>
        <v>99.959455076224444</v>
      </c>
      <c r="M384" s="162"/>
      <c r="N384" s="64">
        <f t="shared" si="197"/>
        <v>100</v>
      </c>
    </row>
    <row r="385" spans="1:14" x14ac:dyDescent="0.25">
      <c r="A385" s="221">
        <v>1.7</v>
      </c>
      <c r="B385" s="167">
        <v>2017</v>
      </c>
      <c r="C385" s="71">
        <v>33789</v>
      </c>
      <c r="D385" s="108">
        <v>804.96</v>
      </c>
      <c r="E385" s="129">
        <f>(D385*12)/F385*100</f>
        <v>46.419914460089387</v>
      </c>
      <c r="F385" s="189">
        <v>20809</v>
      </c>
      <c r="G385" s="120">
        <f>(D385*12)/H385*100</f>
        <v>37.880470588235291</v>
      </c>
      <c r="H385" s="191">
        <v>25500</v>
      </c>
      <c r="I385" s="194">
        <v>85</v>
      </c>
      <c r="J385" s="77"/>
      <c r="K385" s="145">
        <f>E319/L385*100</f>
        <v>57.956422559584674</v>
      </c>
      <c r="L385" s="191">
        <f>12713/12</f>
        <v>1059.4166666666667</v>
      </c>
      <c r="M385" s="160">
        <v>23.7</v>
      </c>
      <c r="N385" s="218">
        <v>3.4</v>
      </c>
    </row>
    <row r="386" spans="1:14" x14ac:dyDescent="0.25">
      <c r="A386" s="222"/>
      <c r="B386" s="168" t="s">
        <v>229</v>
      </c>
      <c r="C386" s="72"/>
      <c r="D386" s="110">
        <f>D385/D383*100</f>
        <v>101.79960289858738</v>
      </c>
      <c r="E386" s="127">
        <f t="shared" ref="E386:N386" si="198">E385/E383*100</f>
        <v>95.64534750686154</v>
      </c>
      <c r="F386" s="78">
        <f t="shared" si="198"/>
        <v>106.43445348064037</v>
      </c>
      <c r="G386" s="119">
        <f t="shared" si="198"/>
        <v>96.210605092390409</v>
      </c>
      <c r="H386" s="139">
        <f t="shared" si="198"/>
        <v>105.8091286307054</v>
      </c>
      <c r="I386" s="193"/>
      <c r="J386" s="78"/>
      <c r="K386" s="144"/>
      <c r="L386" s="139">
        <f t="shared" si="198"/>
        <v>103.13133771396123</v>
      </c>
      <c r="M386" s="162"/>
      <c r="N386" s="64">
        <f t="shared" si="198"/>
        <v>94.444444444444443</v>
      </c>
    </row>
    <row r="387" spans="1:14" x14ac:dyDescent="0.25">
      <c r="A387" s="221"/>
      <c r="B387" s="167">
        <v>2018</v>
      </c>
      <c r="C387" s="71">
        <v>30984</v>
      </c>
      <c r="D387" s="108">
        <v>842.79</v>
      </c>
      <c r="E387" s="129">
        <f>(D387*12)/F387*100</f>
        <v>45.797581850292076</v>
      </c>
      <c r="F387" s="189">
        <v>22083</v>
      </c>
      <c r="G387" s="120">
        <f>(D387*12)/H387*100</f>
        <v>37.457333333333331</v>
      </c>
      <c r="H387" s="191">
        <v>27000</v>
      </c>
      <c r="I387" s="194">
        <v>87</v>
      </c>
      <c r="J387" s="77"/>
      <c r="K387" s="145">
        <f>E321/L387*100</f>
        <v>57.789855072463766</v>
      </c>
      <c r="L387" s="191">
        <v>1104</v>
      </c>
      <c r="M387" s="160">
        <v>23.4</v>
      </c>
      <c r="N387" s="218">
        <v>3.4</v>
      </c>
    </row>
    <row r="388" spans="1:14" ht="15.75" thickBot="1" x14ac:dyDescent="0.3">
      <c r="A388" s="223"/>
      <c r="B388" s="169" t="s">
        <v>229</v>
      </c>
      <c r="C388" s="95"/>
      <c r="D388" s="111">
        <f>D387/D385*100</f>
        <v>104.69961240310077</v>
      </c>
      <c r="E388" s="130">
        <f t="shared" ref="E388:N388" si="199">E387/E385*100</f>
        <v>98.659341325731276</v>
      </c>
      <c r="F388" s="96">
        <f t="shared" si="199"/>
        <v>106.12235090585804</v>
      </c>
      <c r="G388" s="121">
        <f t="shared" si="199"/>
        <v>98.882967269595184</v>
      </c>
      <c r="H388" s="140">
        <f t="shared" si="199"/>
        <v>105.88235294117648</v>
      </c>
      <c r="I388" s="195"/>
      <c r="J388" s="96"/>
      <c r="K388" s="146"/>
      <c r="L388" s="140">
        <f t="shared" si="199"/>
        <v>104.20829072602847</v>
      </c>
      <c r="M388" s="163"/>
      <c r="N388" s="224">
        <f t="shared" si="199"/>
        <v>100</v>
      </c>
    </row>
    <row r="389" spans="1:14" ht="15.75" thickBot="1" x14ac:dyDescent="0.3">
      <c r="A389" s="225">
        <v>0.154</v>
      </c>
      <c r="B389" s="170" t="s">
        <v>244</v>
      </c>
      <c r="C389" s="98"/>
      <c r="D389" s="112">
        <f>D387/D367*100</f>
        <v>147.51886016348394</v>
      </c>
      <c r="E389" s="131"/>
      <c r="F389" s="132">
        <f>F387/F367*100</f>
        <v>117.73204670256439</v>
      </c>
      <c r="G389" s="122"/>
      <c r="H389" s="112">
        <f>H387/H367*100</f>
        <v>118.94273127753303</v>
      </c>
      <c r="I389" s="196"/>
      <c r="J389" s="132"/>
      <c r="K389" s="147"/>
      <c r="L389" s="112">
        <f>L387/L367*100</f>
        <v>121.61938859818231</v>
      </c>
      <c r="M389" s="164"/>
      <c r="N389" s="226">
        <f>N387/N367*100</f>
        <v>100</v>
      </c>
    </row>
    <row r="390" spans="1:14" x14ac:dyDescent="0.25">
      <c r="A390" s="227"/>
      <c r="B390" s="171">
        <v>2019</v>
      </c>
      <c r="C390" s="97">
        <v>35354</v>
      </c>
      <c r="D390" s="113">
        <v>886.63</v>
      </c>
      <c r="E390" s="133"/>
      <c r="F390" s="134"/>
      <c r="G390" s="123"/>
      <c r="H390" s="141"/>
      <c r="I390" s="197"/>
      <c r="J390" s="134"/>
      <c r="K390" s="148"/>
      <c r="L390" s="157"/>
      <c r="M390" s="233"/>
      <c r="N390" s="672"/>
    </row>
    <row r="391" spans="1:14" x14ac:dyDescent="0.25">
      <c r="A391" s="222"/>
      <c r="B391" s="168" t="s">
        <v>229</v>
      </c>
      <c r="C391" s="57"/>
      <c r="D391" s="110">
        <f>D390/D387*100</f>
        <v>105.20177031051628</v>
      </c>
      <c r="E391" s="127">
        <f t="shared" ref="E391:L391" si="200">E390/E387*100</f>
        <v>0</v>
      </c>
      <c r="F391" s="78">
        <f t="shared" si="200"/>
        <v>0</v>
      </c>
      <c r="G391" s="119">
        <f t="shared" si="200"/>
        <v>0</v>
      </c>
      <c r="H391" s="139">
        <f t="shared" si="200"/>
        <v>0</v>
      </c>
      <c r="I391" s="193">
        <f t="shared" si="200"/>
        <v>0</v>
      </c>
      <c r="J391" s="78"/>
      <c r="K391" s="144">
        <f t="shared" si="200"/>
        <v>0</v>
      </c>
      <c r="L391" s="139">
        <f t="shared" si="200"/>
        <v>0</v>
      </c>
      <c r="M391" s="161"/>
      <c r="N391" s="229"/>
    </row>
    <row r="392" spans="1:14" x14ac:dyDescent="0.25">
      <c r="A392" s="80"/>
      <c r="B392" s="198" t="s">
        <v>304</v>
      </c>
      <c r="C392" s="74"/>
      <c r="D392" s="114"/>
      <c r="E392" s="127"/>
      <c r="F392" s="80"/>
      <c r="G392" s="119"/>
      <c r="H392" s="142"/>
      <c r="I392" s="151"/>
      <c r="J392" s="80"/>
      <c r="K392" s="144"/>
      <c r="L392" s="201">
        <f>16909/12</f>
        <v>1409.0833333333333</v>
      </c>
      <c r="M392" s="161"/>
      <c r="N392" s="229">
        <v>5.0999999999999996</v>
      </c>
    </row>
    <row r="393" spans="1:14" ht="15.75" thickBot="1" x14ac:dyDescent="0.3">
      <c r="A393" s="230"/>
      <c r="B393" s="199" t="s">
        <v>305</v>
      </c>
      <c r="C393" s="81"/>
      <c r="D393" s="115"/>
      <c r="E393" s="135"/>
      <c r="F393" s="85"/>
      <c r="G393" s="124"/>
      <c r="H393" s="99"/>
      <c r="I393" s="156"/>
      <c r="J393" s="85"/>
      <c r="K393" s="149"/>
      <c r="L393" s="202" t="s">
        <v>309</v>
      </c>
      <c r="M393" s="166"/>
      <c r="N393" s="673"/>
    </row>
    <row r="394" spans="1:14" x14ac:dyDescent="0.25">
      <c r="A394" s="257" t="s">
        <v>345</v>
      </c>
      <c r="B394" s="258"/>
      <c r="C394" s="258"/>
      <c r="D394" s="258"/>
      <c r="E394" s="15"/>
      <c r="F394" s="15"/>
      <c r="G394" s="15"/>
      <c r="H394" s="15"/>
      <c r="I394" s="15"/>
      <c r="J394" s="15"/>
      <c r="K394" s="15"/>
      <c r="L394" s="15"/>
      <c r="M394" s="15"/>
      <c r="N394" s="1" t="s">
        <v>303</v>
      </c>
    </row>
    <row r="395" spans="1:14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286"/>
    </row>
    <row r="396" spans="1:14" x14ac:dyDescent="0.25">
      <c r="A396" s="5"/>
      <c r="B396" s="11" t="s">
        <v>313</v>
      </c>
      <c r="C396" s="19" t="s">
        <v>298</v>
      </c>
      <c r="D396" s="19"/>
      <c r="E396" s="19"/>
      <c r="F396" s="19"/>
      <c r="G396" s="19"/>
      <c r="H396" s="19"/>
      <c r="I396" s="19"/>
      <c r="J396" s="6"/>
      <c r="K396" s="6"/>
      <c r="L396" s="6"/>
      <c r="M396" s="6"/>
      <c r="N396" s="7"/>
    </row>
    <row r="397" spans="1:14" x14ac:dyDescent="0.25">
      <c r="A397" s="5"/>
      <c r="B397" s="11"/>
      <c r="C397" s="19"/>
      <c r="D397" s="19"/>
      <c r="E397" s="19"/>
      <c r="F397" s="19"/>
      <c r="G397" s="19"/>
      <c r="H397" s="19"/>
      <c r="I397" s="19"/>
      <c r="J397" s="6"/>
      <c r="K397" s="6"/>
      <c r="L397" s="6"/>
      <c r="M397" s="6"/>
      <c r="N397" s="7"/>
    </row>
    <row r="398" spans="1:14" x14ac:dyDescent="0.25">
      <c r="A398" s="5"/>
      <c r="B398" s="6"/>
      <c r="C398" s="259" t="s">
        <v>13</v>
      </c>
      <c r="D398" s="13" t="s">
        <v>314</v>
      </c>
      <c r="E398" s="13"/>
      <c r="F398" s="13"/>
      <c r="G398" s="13"/>
      <c r="H398" s="13"/>
      <c r="I398" s="13"/>
      <c r="J398" s="232"/>
      <c r="K398" s="6"/>
      <c r="L398" s="6"/>
      <c r="M398" s="6"/>
      <c r="N398" s="7"/>
    </row>
    <row r="399" spans="1:14" x14ac:dyDescent="0.25">
      <c r="A399" s="5"/>
      <c r="B399" s="6"/>
      <c r="C399" s="259"/>
      <c r="D399" s="13"/>
      <c r="E399" s="13"/>
      <c r="F399" s="13"/>
      <c r="G399" s="13"/>
      <c r="H399" s="13"/>
      <c r="I399" s="13"/>
      <c r="J399" s="232"/>
      <c r="K399" s="6"/>
      <c r="L399" s="6"/>
      <c r="M399" s="6"/>
      <c r="N399" s="7"/>
    </row>
    <row r="400" spans="1:14" x14ac:dyDescent="0.25">
      <c r="A400" s="5"/>
      <c r="B400" s="6"/>
      <c r="C400" s="259"/>
      <c r="D400" s="13"/>
      <c r="E400" s="45" t="s">
        <v>316</v>
      </c>
      <c r="F400" s="45"/>
      <c r="G400" s="45"/>
      <c r="H400" s="45"/>
      <c r="I400" s="45"/>
      <c r="J400" s="232"/>
      <c r="K400" s="6"/>
      <c r="L400" s="6"/>
      <c r="M400" s="6"/>
      <c r="N400" s="7"/>
    </row>
    <row r="401" spans="1:14" x14ac:dyDescent="0.25">
      <c r="A401" s="5"/>
      <c r="B401" s="6"/>
      <c r="C401" s="259"/>
      <c r="D401" s="6"/>
      <c r="E401" s="6" t="s">
        <v>315</v>
      </c>
      <c r="F401" s="6"/>
      <c r="G401" s="6"/>
      <c r="H401" s="6"/>
      <c r="I401" s="6"/>
      <c r="J401" s="6"/>
      <c r="K401" s="6"/>
      <c r="L401" s="6"/>
      <c r="M401" s="6"/>
      <c r="N401" s="7"/>
    </row>
    <row r="402" spans="1:14" x14ac:dyDescent="0.25">
      <c r="A402" s="5"/>
      <c r="B402" s="6"/>
      <c r="C402" s="259"/>
      <c r="D402" s="6"/>
      <c r="E402" s="6" t="s">
        <v>317</v>
      </c>
      <c r="F402" s="6"/>
      <c r="G402" s="6"/>
      <c r="H402" s="6"/>
      <c r="I402" s="6"/>
      <c r="J402" s="6"/>
      <c r="K402" s="6"/>
      <c r="L402" s="6"/>
      <c r="M402" s="6"/>
      <c r="N402" s="7"/>
    </row>
    <row r="403" spans="1:14" x14ac:dyDescent="0.25">
      <c r="A403" s="5"/>
      <c r="B403" s="6"/>
      <c r="C403" s="259"/>
      <c r="D403" s="6"/>
      <c r="E403" s="6" t="s">
        <v>318</v>
      </c>
      <c r="F403" s="6"/>
      <c r="G403" s="6"/>
      <c r="H403" s="6"/>
      <c r="I403" s="6"/>
      <c r="J403" s="6"/>
      <c r="K403" s="6"/>
      <c r="L403" s="6"/>
      <c r="M403" s="6"/>
      <c r="N403" s="7"/>
    </row>
    <row r="404" spans="1:14" x14ac:dyDescent="0.25">
      <c r="A404" s="5"/>
      <c r="B404" s="6"/>
      <c r="C404" s="259"/>
      <c r="D404" s="6"/>
      <c r="E404" s="6"/>
      <c r="F404" s="6" t="s">
        <v>319</v>
      </c>
      <c r="G404" s="6"/>
      <c r="H404" s="6"/>
      <c r="I404" s="6"/>
      <c r="J404" s="6"/>
      <c r="K404" s="6"/>
      <c r="L404" s="6"/>
      <c r="M404" s="6"/>
      <c r="N404" s="7"/>
    </row>
    <row r="405" spans="1:14" x14ac:dyDescent="0.25">
      <c r="A405" s="5"/>
      <c r="B405" s="6"/>
      <c r="C405" s="259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7"/>
    </row>
    <row r="406" spans="1:14" x14ac:dyDescent="0.25">
      <c r="A406" s="5"/>
      <c r="B406" s="6"/>
      <c r="C406" s="259" t="s">
        <v>17</v>
      </c>
      <c r="D406" s="13" t="s">
        <v>321</v>
      </c>
      <c r="E406" s="13"/>
      <c r="F406" s="13"/>
      <c r="G406" s="13"/>
      <c r="H406" s="13"/>
      <c r="I406" s="13"/>
      <c r="J406" s="6"/>
      <c r="K406" s="6"/>
      <c r="L406" s="6"/>
      <c r="M406" s="6"/>
      <c r="N406" s="7"/>
    </row>
    <row r="407" spans="1:14" x14ac:dyDescent="0.25">
      <c r="A407" s="5"/>
      <c r="B407" s="6"/>
      <c r="C407" s="259"/>
      <c r="D407" s="13"/>
      <c r="E407" s="13"/>
      <c r="F407" s="13"/>
      <c r="G407" s="13"/>
      <c r="H407" s="13"/>
      <c r="I407" s="13"/>
      <c r="J407" s="6"/>
      <c r="K407" s="6"/>
      <c r="L407" s="6"/>
      <c r="M407" s="6"/>
      <c r="N407" s="7"/>
    </row>
    <row r="408" spans="1:14" x14ac:dyDescent="0.25">
      <c r="A408" s="5"/>
      <c r="B408" s="6"/>
      <c r="C408" s="259"/>
      <c r="D408" s="6"/>
      <c r="E408" s="6" t="s">
        <v>322</v>
      </c>
      <c r="F408" s="6"/>
      <c r="G408" s="6"/>
      <c r="H408" s="6"/>
      <c r="I408" s="6"/>
      <c r="J408" s="6"/>
      <c r="K408" s="6"/>
      <c r="L408" s="6"/>
      <c r="M408" s="6"/>
      <c r="N408" s="7"/>
    </row>
    <row r="409" spans="1:14" x14ac:dyDescent="0.25">
      <c r="A409" s="5"/>
      <c r="B409" s="6"/>
      <c r="C409" s="259"/>
      <c r="D409" s="6"/>
      <c r="E409" s="6" t="s">
        <v>323</v>
      </c>
      <c r="F409" s="6"/>
      <c r="G409" s="6"/>
      <c r="H409" s="6"/>
      <c r="I409" s="6"/>
      <c r="J409" s="6"/>
      <c r="K409" s="6"/>
      <c r="L409" s="6"/>
      <c r="M409" s="6"/>
      <c r="N409" s="7"/>
    </row>
    <row r="410" spans="1:14" x14ac:dyDescent="0.25">
      <c r="A410" s="5"/>
      <c r="B410" s="6"/>
      <c r="C410" s="259"/>
      <c r="D410" s="6"/>
      <c r="E410" s="6" t="s">
        <v>324</v>
      </c>
      <c r="F410" s="6"/>
      <c r="G410" s="6"/>
      <c r="H410" s="6"/>
      <c r="I410" s="6"/>
      <c r="J410" s="6"/>
      <c r="K410" s="6"/>
      <c r="L410" s="6"/>
      <c r="M410" s="6"/>
      <c r="N410" s="7"/>
    </row>
    <row r="411" spans="1:14" x14ac:dyDescent="0.25">
      <c r="A411" s="5"/>
      <c r="B411" s="6"/>
      <c r="C411" s="259"/>
      <c r="D411" s="6"/>
      <c r="E411" s="6" t="s">
        <v>325</v>
      </c>
      <c r="F411" s="6"/>
      <c r="G411" s="6"/>
      <c r="H411" s="6"/>
      <c r="I411" s="6"/>
      <c r="J411" s="6"/>
      <c r="K411" s="6"/>
      <c r="L411" s="6"/>
      <c r="M411" s="6"/>
      <c r="N411" s="7"/>
    </row>
    <row r="412" spans="1:14" x14ac:dyDescent="0.25">
      <c r="A412" s="5"/>
      <c r="B412" s="6"/>
      <c r="C412" s="6"/>
      <c r="D412" s="6"/>
      <c r="E412" s="6" t="s">
        <v>326</v>
      </c>
      <c r="F412" s="6"/>
      <c r="G412" s="6"/>
      <c r="H412" s="6"/>
      <c r="I412" s="6"/>
      <c r="J412" s="6"/>
      <c r="K412" s="6"/>
      <c r="L412" s="6"/>
      <c r="M412" s="6"/>
      <c r="N412" s="7"/>
    </row>
    <row r="413" spans="1:14" x14ac:dyDescent="0.25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7"/>
    </row>
    <row r="414" spans="1:14" x14ac:dyDescent="0.25">
      <c r="A414" s="5"/>
      <c r="B414" s="6"/>
      <c r="C414" s="259" t="s">
        <v>23</v>
      </c>
      <c r="D414" s="13" t="s">
        <v>328</v>
      </c>
      <c r="E414" s="13"/>
      <c r="F414" s="13"/>
      <c r="G414" s="13"/>
      <c r="H414" s="13"/>
      <c r="I414" s="13"/>
      <c r="J414" s="6"/>
      <c r="K414" s="6"/>
      <c r="L414" s="6"/>
      <c r="M414" s="6"/>
      <c r="N414" s="7"/>
    </row>
    <row r="415" spans="1:14" x14ac:dyDescent="0.25">
      <c r="A415" s="5"/>
      <c r="B415" s="6"/>
      <c r="C415" s="259"/>
      <c r="D415" s="13"/>
      <c r="E415" s="13"/>
      <c r="F415" s="13"/>
      <c r="G415" s="13"/>
      <c r="H415" s="13"/>
      <c r="I415" s="13"/>
      <c r="J415" s="6"/>
      <c r="K415" s="6"/>
      <c r="L415" s="6"/>
      <c r="M415" s="6"/>
      <c r="N415" s="7"/>
    </row>
    <row r="416" spans="1:14" x14ac:dyDescent="0.25">
      <c r="A416" s="5"/>
      <c r="B416" s="6"/>
      <c r="C416" s="259"/>
      <c r="D416" s="6"/>
      <c r="E416" s="6" t="s">
        <v>908</v>
      </c>
      <c r="F416" s="6"/>
      <c r="G416" s="6"/>
      <c r="H416" s="6"/>
      <c r="I416" s="6"/>
      <c r="J416" s="6"/>
      <c r="K416" s="6"/>
      <c r="L416" s="6"/>
      <c r="M416" s="6"/>
      <c r="N416" s="7"/>
    </row>
    <row r="417" spans="1:14" x14ac:dyDescent="0.25">
      <c r="A417" s="5"/>
      <c r="B417" s="6"/>
      <c r="C417" s="259"/>
      <c r="D417" s="6"/>
      <c r="E417" s="6" t="s">
        <v>329</v>
      </c>
      <c r="F417" s="6"/>
      <c r="G417" s="6"/>
      <c r="H417" s="6"/>
      <c r="I417" s="6"/>
      <c r="J417" s="6"/>
      <c r="K417" s="6"/>
      <c r="L417" s="6"/>
      <c r="M417" s="6"/>
      <c r="N417" s="7"/>
    </row>
    <row r="418" spans="1:14" x14ac:dyDescent="0.25">
      <c r="A418" s="5"/>
      <c r="B418" s="6"/>
      <c r="C418" s="259"/>
      <c r="D418" s="6"/>
      <c r="E418" s="6" t="s">
        <v>909</v>
      </c>
      <c r="F418" s="6"/>
      <c r="G418" s="6"/>
      <c r="H418" s="6"/>
      <c r="I418" s="6"/>
      <c r="J418" s="6"/>
      <c r="K418" s="6"/>
      <c r="L418" s="6"/>
      <c r="M418" s="6"/>
      <c r="N418" s="7"/>
    </row>
    <row r="419" spans="1:14" x14ac:dyDescent="0.25">
      <c r="A419" s="5"/>
      <c r="B419" s="6"/>
      <c r="C419" s="259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7"/>
    </row>
    <row r="420" spans="1:14" x14ac:dyDescent="0.25">
      <c r="A420" s="5"/>
      <c r="B420" s="6"/>
      <c r="C420" s="259"/>
      <c r="D420" s="6"/>
      <c r="E420" s="6" t="s">
        <v>330</v>
      </c>
      <c r="F420" s="6"/>
      <c r="G420" s="6"/>
      <c r="H420" s="6"/>
      <c r="I420" s="6"/>
      <c r="J420" s="6"/>
      <c r="K420" s="6"/>
      <c r="L420" s="6"/>
      <c r="M420" s="6"/>
      <c r="N420" s="7"/>
    </row>
    <row r="421" spans="1:14" x14ac:dyDescent="0.25">
      <c r="A421" s="5"/>
      <c r="B421" s="6"/>
      <c r="C421" s="259"/>
      <c r="D421" s="6"/>
      <c r="E421" s="6"/>
      <c r="F421" s="6" t="s">
        <v>331</v>
      </c>
      <c r="G421" s="6"/>
      <c r="H421" s="6"/>
      <c r="I421" s="6"/>
      <c r="J421" s="6"/>
      <c r="K421" s="6"/>
      <c r="L421" s="6"/>
      <c r="M421" s="6"/>
      <c r="N421" s="7"/>
    </row>
    <row r="422" spans="1:14" x14ac:dyDescent="0.25">
      <c r="A422" s="5"/>
      <c r="B422" s="6"/>
      <c r="C422" s="259"/>
      <c r="D422" s="6"/>
      <c r="E422" s="6"/>
      <c r="F422" s="6"/>
      <c r="G422" s="6" t="s">
        <v>332</v>
      </c>
      <c r="H422" s="6"/>
      <c r="I422" s="6"/>
      <c r="J422" s="6"/>
      <c r="K422" s="6"/>
      <c r="L422" s="6"/>
      <c r="M422" s="6"/>
      <c r="N422" s="7"/>
    </row>
    <row r="423" spans="1:14" x14ac:dyDescent="0.25">
      <c r="A423" s="5"/>
      <c r="B423" s="6"/>
      <c r="C423" s="259"/>
      <c r="D423" s="6"/>
      <c r="E423" s="6"/>
      <c r="F423" s="6"/>
      <c r="G423" s="6" t="s">
        <v>333</v>
      </c>
      <c r="H423" s="6"/>
      <c r="I423" s="6"/>
      <c r="J423" s="6"/>
      <c r="K423" s="6"/>
      <c r="L423" s="6"/>
      <c r="M423" s="6"/>
      <c r="N423" s="7"/>
    </row>
    <row r="424" spans="1:14" x14ac:dyDescent="0.25">
      <c r="A424" s="5"/>
      <c r="B424" s="6"/>
      <c r="C424" s="6"/>
      <c r="D424" s="6"/>
      <c r="E424" s="6"/>
      <c r="F424" s="6" t="s">
        <v>334</v>
      </c>
      <c r="G424" s="6"/>
      <c r="H424" s="6"/>
      <c r="I424" s="6"/>
      <c r="J424" s="6"/>
      <c r="K424" s="6"/>
      <c r="L424" s="6"/>
      <c r="M424" s="6"/>
      <c r="N424" s="7"/>
    </row>
    <row r="425" spans="1:14" x14ac:dyDescent="0.25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7"/>
    </row>
    <row r="426" spans="1:14" x14ac:dyDescent="0.25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7"/>
    </row>
    <row r="427" spans="1:14" x14ac:dyDescent="0.25">
      <c r="A427" s="14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" t="s">
        <v>339</v>
      </c>
    </row>
    <row r="428" spans="1:14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</row>
    <row r="429" spans="1:14" ht="15.75" x14ac:dyDescent="0.25">
      <c r="A429" s="5"/>
      <c r="B429" s="6"/>
      <c r="C429" s="537" t="s">
        <v>335</v>
      </c>
      <c r="D429" s="538" t="s">
        <v>336</v>
      </c>
      <c r="E429" s="538"/>
      <c r="F429" s="538"/>
      <c r="G429" s="237"/>
      <c r="H429" s="6"/>
      <c r="I429" s="610" t="s">
        <v>894</v>
      </c>
      <c r="J429" s="610"/>
      <c r="K429" s="610"/>
      <c r="L429" s="610"/>
      <c r="M429" s="610"/>
      <c r="N429" s="7"/>
    </row>
    <row r="430" spans="1:14" x14ac:dyDescent="0.25">
      <c r="A430" s="5"/>
      <c r="B430" s="6"/>
      <c r="C430" s="259"/>
      <c r="D430" s="13"/>
      <c r="E430" s="13"/>
      <c r="F430" s="13"/>
      <c r="G430" s="13"/>
      <c r="H430" s="6"/>
      <c r="I430" s="6"/>
      <c r="J430" s="6"/>
      <c r="K430" s="6"/>
      <c r="L430" s="6"/>
      <c r="M430" s="6"/>
      <c r="N430" s="7"/>
    </row>
    <row r="431" spans="1:14" x14ac:dyDescent="0.25">
      <c r="A431" s="5"/>
      <c r="B431" s="6"/>
      <c r="C431" s="259"/>
      <c r="D431" s="259" t="s">
        <v>62</v>
      </c>
      <c r="E431" s="13" t="s">
        <v>887</v>
      </c>
      <c r="F431" s="13"/>
      <c r="G431" s="13"/>
      <c r="H431" s="6"/>
      <c r="I431" s="6"/>
      <c r="J431" s="6"/>
      <c r="K431" s="6"/>
      <c r="L431" s="6"/>
      <c r="M431" s="6"/>
      <c r="N431" s="7"/>
    </row>
    <row r="432" spans="1:14" x14ac:dyDescent="0.25">
      <c r="A432" s="5"/>
      <c r="B432" s="6"/>
      <c r="C432" s="259"/>
      <c r="D432" s="6"/>
      <c r="E432" s="6" t="s">
        <v>882</v>
      </c>
      <c r="F432" s="6"/>
      <c r="G432" s="6"/>
      <c r="H432" s="6"/>
      <c r="I432" s="6"/>
      <c r="J432" s="6"/>
      <c r="K432" s="6"/>
      <c r="L432" s="6"/>
      <c r="M432" s="6"/>
      <c r="N432" s="7"/>
    </row>
    <row r="433" spans="1:14" x14ac:dyDescent="0.25">
      <c r="A433" s="5"/>
      <c r="B433" s="6"/>
      <c r="C433" s="259"/>
      <c r="D433" s="6"/>
      <c r="E433" s="6" t="s">
        <v>883</v>
      </c>
      <c r="F433" s="6"/>
      <c r="G433" s="6"/>
      <c r="H433" s="6"/>
      <c r="I433" s="6"/>
      <c r="J433" s="6"/>
      <c r="K433" s="6"/>
      <c r="L433" s="6"/>
      <c r="M433" s="6"/>
      <c r="N433" s="7"/>
    </row>
    <row r="434" spans="1:14" x14ac:dyDescent="0.25">
      <c r="A434" s="5"/>
      <c r="B434" s="6"/>
      <c r="C434" s="6"/>
      <c r="D434" s="6"/>
      <c r="E434" s="6"/>
      <c r="F434" s="6" t="s">
        <v>884</v>
      </c>
      <c r="G434" s="6"/>
      <c r="H434" s="6"/>
      <c r="I434" s="6"/>
      <c r="J434" s="6"/>
      <c r="K434" s="6"/>
      <c r="L434" s="6"/>
      <c r="M434" s="6"/>
      <c r="N434" s="287"/>
    </row>
    <row r="435" spans="1:14" x14ac:dyDescent="0.25">
      <c r="A435" s="5"/>
      <c r="B435" s="6"/>
      <c r="C435" s="6"/>
      <c r="D435" s="259"/>
      <c r="E435" s="539" t="s">
        <v>885</v>
      </c>
      <c r="F435" s="13"/>
      <c r="G435" s="13"/>
      <c r="H435" s="13"/>
      <c r="I435" s="13" t="s">
        <v>886</v>
      </c>
      <c r="J435" s="6"/>
      <c r="K435" s="6"/>
      <c r="L435" s="6"/>
      <c r="M435" s="6"/>
      <c r="N435" s="7"/>
    </row>
    <row r="436" spans="1:14" x14ac:dyDescent="0.25">
      <c r="A436" s="5"/>
      <c r="B436" s="6"/>
      <c r="C436" s="6"/>
      <c r="D436" s="6"/>
      <c r="E436" s="539" t="s">
        <v>904</v>
      </c>
      <c r="F436" s="6"/>
      <c r="G436" s="6"/>
      <c r="H436" s="6"/>
      <c r="I436" s="6"/>
      <c r="J436" s="6"/>
      <c r="K436" s="6"/>
      <c r="L436" s="6"/>
      <c r="M436" s="6"/>
      <c r="N436" s="7"/>
    </row>
    <row r="437" spans="1:14" x14ac:dyDescent="0.25">
      <c r="A437" s="5"/>
      <c r="B437" s="6"/>
      <c r="C437" s="6"/>
      <c r="D437" s="6"/>
      <c r="E437" s="6"/>
      <c r="F437" s="6" t="s">
        <v>888</v>
      </c>
      <c r="G437" s="6"/>
      <c r="H437" s="6"/>
      <c r="I437" s="6"/>
      <c r="J437" s="6"/>
      <c r="K437" s="6"/>
      <c r="L437" s="6"/>
      <c r="M437" s="6"/>
      <c r="N437" s="7"/>
    </row>
    <row r="438" spans="1:14" x14ac:dyDescent="0.25">
      <c r="A438" s="5"/>
      <c r="B438" s="6"/>
      <c r="C438" s="6"/>
      <c r="D438" s="6"/>
      <c r="E438" s="540" t="s">
        <v>889</v>
      </c>
      <c r="F438" s="13"/>
      <c r="G438" s="13"/>
      <c r="H438" s="13"/>
      <c r="I438" s="13"/>
      <c r="J438" s="6"/>
      <c r="K438" s="6"/>
      <c r="L438" s="6"/>
      <c r="M438" s="6"/>
      <c r="N438" s="7"/>
    </row>
    <row r="439" spans="1:14" x14ac:dyDescent="0.25">
      <c r="A439" s="5"/>
      <c r="B439" s="6"/>
      <c r="C439" s="6"/>
      <c r="D439" s="6"/>
      <c r="E439" s="6"/>
      <c r="F439" s="6" t="s">
        <v>890</v>
      </c>
      <c r="G439" s="6"/>
      <c r="H439" s="6"/>
      <c r="I439" s="6"/>
      <c r="J439" s="6"/>
      <c r="K439" s="6"/>
      <c r="L439" s="6"/>
      <c r="M439" s="6"/>
      <c r="N439" s="7"/>
    </row>
    <row r="440" spans="1:14" x14ac:dyDescent="0.25">
      <c r="A440" s="5"/>
      <c r="B440" s="549" t="s">
        <v>892</v>
      </c>
      <c r="C440" s="609"/>
      <c r="D440" s="550"/>
      <c r="E440" s="289"/>
      <c r="F440" s="6" t="s">
        <v>905</v>
      </c>
      <c r="G440" s="6"/>
      <c r="H440" s="6"/>
      <c r="I440" s="6"/>
      <c r="J440" s="6"/>
      <c r="K440" s="6"/>
      <c r="L440" s="6"/>
      <c r="M440" s="6"/>
      <c r="N440" s="7"/>
    </row>
    <row r="441" spans="1:14" x14ac:dyDescent="0.25">
      <c r="A441" s="5"/>
      <c r="B441" s="6"/>
      <c r="C441" s="6"/>
      <c r="D441" s="6"/>
      <c r="E441" s="6"/>
      <c r="F441" s="6"/>
      <c r="G441" s="6"/>
      <c r="H441" s="6"/>
      <c r="I441" s="6" t="s">
        <v>891</v>
      </c>
      <c r="J441" s="6"/>
      <c r="K441" s="6"/>
      <c r="L441" s="6"/>
      <c r="M441" s="6"/>
      <c r="N441" s="7"/>
    </row>
    <row r="442" spans="1:14" x14ac:dyDescent="0.25">
      <c r="A442" s="5"/>
      <c r="B442" s="6"/>
      <c r="C442" s="6"/>
      <c r="D442" s="6"/>
      <c r="E442" s="6"/>
      <c r="F442" s="540" t="s">
        <v>893</v>
      </c>
      <c r="G442" s="6" t="s">
        <v>341</v>
      </c>
      <c r="H442" s="6"/>
      <c r="I442" s="6"/>
      <c r="J442" s="6"/>
      <c r="K442" s="6"/>
      <c r="L442" s="6"/>
      <c r="M442" s="6"/>
      <c r="N442" s="7"/>
    </row>
    <row r="443" spans="1:14" x14ac:dyDescent="0.25">
      <c r="A443" s="5"/>
      <c r="B443" s="6"/>
      <c r="C443" s="6"/>
      <c r="D443" s="6"/>
      <c r="E443" s="6"/>
      <c r="F443" s="6"/>
      <c r="G443" s="6" t="s">
        <v>342</v>
      </c>
      <c r="H443" s="6"/>
      <c r="I443" s="6"/>
      <c r="J443" s="6"/>
      <c r="K443" s="6"/>
      <c r="L443" s="6"/>
      <c r="M443" s="6"/>
      <c r="N443" s="7"/>
    </row>
    <row r="444" spans="1:14" x14ac:dyDescent="0.25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7"/>
    </row>
    <row r="445" spans="1:14" x14ac:dyDescent="0.25">
      <c r="A445" s="5"/>
      <c r="B445" s="6"/>
      <c r="C445" s="6"/>
      <c r="D445" s="259" t="s">
        <v>76</v>
      </c>
      <c r="E445" s="6" t="s">
        <v>340</v>
      </c>
      <c r="F445" s="6"/>
      <c r="G445" s="6"/>
      <c r="H445" s="6"/>
      <c r="I445" s="6"/>
      <c r="J445" s="6"/>
      <c r="K445" s="6"/>
      <c r="L445" s="6"/>
      <c r="M445" s="6"/>
      <c r="N445" s="7"/>
    </row>
    <row r="446" spans="1:14" x14ac:dyDescent="0.25">
      <c r="A446" s="5"/>
      <c r="B446" s="6"/>
      <c r="C446" s="6"/>
      <c r="D446" s="6"/>
      <c r="E446" s="6"/>
      <c r="F446" s="6" t="s">
        <v>337</v>
      </c>
      <c r="G446" s="6"/>
      <c r="H446" s="6"/>
      <c r="I446" s="6"/>
      <c r="J446" s="6"/>
      <c r="K446" s="6"/>
      <c r="L446" s="6"/>
      <c r="M446" s="6"/>
      <c r="N446" s="7"/>
    </row>
    <row r="447" spans="1:14" x14ac:dyDescent="0.25">
      <c r="A447" s="5"/>
      <c r="B447" s="6"/>
      <c r="C447" s="6"/>
      <c r="D447" s="6"/>
      <c r="E447" s="6" t="s">
        <v>338</v>
      </c>
      <c r="F447" s="6"/>
      <c r="G447" s="6"/>
      <c r="H447" s="6"/>
      <c r="I447" s="6"/>
      <c r="J447" s="6"/>
      <c r="K447" s="6"/>
      <c r="L447" s="6"/>
      <c r="M447" s="6"/>
      <c r="N447" s="7"/>
    </row>
    <row r="448" spans="1:14" x14ac:dyDescent="0.25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7"/>
    </row>
    <row r="449" spans="1:14" x14ac:dyDescent="0.25">
      <c r="A449" s="5"/>
      <c r="B449" s="6"/>
      <c r="C449" s="289"/>
      <c r="D449" s="259" t="s">
        <v>96</v>
      </c>
      <c r="E449" s="6" t="s">
        <v>896</v>
      </c>
      <c r="F449" s="6"/>
      <c r="G449" s="6"/>
      <c r="H449" s="6"/>
      <c r="I449" s="6"/>
      <c r="J449" s="6"/>
      <c r="K449" s="6"/>
      <c r="L449" s="6"/>
      <c r="M449" s="6"/>
      <c r="N449" s="7"/>
    </row>
    <row r="450" spans="1:14" x14ac:dyDescent="0.25">
      <c r="A450" s="5"/>
      <c r="B450" s="6"/>
      <c r="C450" s="6"/>
      <c r="D450" s="6"/>
      <c r="E450" s="6"/>
      <c r="F450" s="6" t="s">
        <v>895</v>
      </c>
      <c r="G450" s="6"/>
      <c r="H450" s="6"/>
      <c r="I450" s="6"/>
      <c r="J450" s="6"/>
      <c r="K450" s="6"/>
      <c r="L450" s="6"/>
      <c r="M450" s="6"/>
      <c r="N450" s="7"/>
    </row>
    <row r="451" spans="1:14" x14ac:dyDescent="0.25">
      <c r="A451" s="5"/>
      <c r="B451" s="6"/>
      <c r="C451" s="6"/>
      <c r="D451" s="6"/>
      <c r="E451" s="6"/>
      <c r="F451" s="6" t="s">
        <v>897</v>
      </c>
      <c r="G451" s="6"/>
      <c r="H451" s="6"/>
      <c r="I451" s="6"/>
      <c r="J451" s="6"/>
      <c r="K451" s="6"/>
      <c r="L451" s="6"/>
      <c r="M451" s="6"/>
      <c r="N451" s="7"/>
    </row>
    <row r="452" spans="1:14" x14ac:dyDescent="0.25">
      <c r="A452" s="5"/>
      <c r="B452" s="541" t="s">
        <v>899</v>
      </c>
      <c r="C452" s="542"/>
      <c r="D452" s="543"/>
      <c r="E452" s="6"/>
      <c r="F452" s="6"/>
      <c r="G452" s="6" t="s">
        <v>900</v>
      </c>
      <c r="H452" s="6"/>
      <c r="I452" s="6"/>
      <c r="J452" s="6"/>
      <c r="K452" s="6"/>
      <c r="L452" s="6"/>
      <c r="M452" s="6"/>
      <c r="N452" s="7"/>
    </row>
    <row r="453" spans="1:14" x14ac:dyDescent="0.25">
      <c r="A453" s="5"/>
      <c r="B453" s="6"/>
      <c r="C453" s="6"/>
      <c r="D453" s="6"/>
      <c r="E453" s="6"/>
      <c r="F453" s="6"/>
      <c r="G453" s="6"/>
      <c r="H453" s="6" t="s">
        <v>901</v>
      </c>
      <c r="I453" s="6"/>
      <c r="J453" s="6"/>
      <c r="K453" s="6"/>
      <c r="L453" s="6"/>
      <c r="M453" s="6"/>
      <c r="N453" s="7"/>
    </row>
    <row r="454" spans="1:14" x14ac:dyDescent="0.25">
      <c r="A454" s="5"/>
      <c r="B454" s="6"/>
      <c r="C454" s="6"/>
      <c r="D454" s="6"/>
      <c r="E454" s="6"/>
      <c r="F454" s="6"/>
      <c r="G454" s="6" t="s">
        <v>898</v>
      </c>
      <c r="H454" s="6"/>
      <c r="I454" s="6"/>
      <c r="J454" s="6"/>
      <c r="K454" s="6" t="s">
        <v>906</v>
      </c>
      <c r="L454" s="6"/>
      <c r="M454" s="6"/>
      <c r="N454" s="7"/>
    </row>
    <row r="455" spans="1:14" x14ac:dyDescent="0.25">
      <c r="A455" s="5"/>
      <c r="B455" s="6"/>
      <c r="C455" s="6"/>
      <c r="D455" s="6"/>
      <c r="E455" s="6"/>
      <c r="F455" s="6"/>
      <c r="G455" s="6" t="s">
        <v>902</v>
      </c>
      <c r="H455" s="6"/>
      <c r="I455" s="6"/>
      <c r="J455" s="6"/>
      <c r="K455" s="6"/>
      <c r="L455" s="6"/>
      <c r="M455" s="6"/>
      <c r="N455" s="7"/>
    </row>
    <row r="456" spans="1:14" x14ac:dyDescent="0.25">
      <c r="A456" s="5"/>
      <c r="B456" s="6"/>
      <c r="C456" s="6"/>
      <c r="D456" s="6"/>
      <c r="E456" s="6"/>
      <c r="F456" s="6"/>
      <c r="G456" s="6"/>
      <c r="H456" s="6" t="s">
        <v>907</v>
      </c>
      <c r="I456" s="6"/>
      <c r="J456" s="6"/>
      <c r="K456" s="6"/>
      <c r="L456" s="6"/>
      <c r="M456" s="6"/>
      <c r="N456" s="7"/>
    </row>
    <row r="457" spans="1:14" x14ac:dyDescent="0.25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7"/>
    </row>
    <row r="458" spans="1:14" x14ac:dyDescent="0.25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7"/>
    </row>
    <row r="459" spans="1:14" x14ac:dyDescent="0.25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7"/>
    </row>
    <row r="460" spans="1:14" x14ac:dyDescent="0.25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204" t="s">
        <v>365</v>
      </c>
    </row>
    <row r="461" spans="1:14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</row>
    <row r="462" spans="1:14" ht="15.75" x14ac:dyDescent="0.25">
      <c r="A462" s="5"/>
      <c r="B462" s="238" t="s">
        <v>346</v>
      </c>
      <c r="C462" s="8" t="s">
        <v>347</v>
      </c>
      <c r="D462" s="8"/>
      <c r="E462" s="8"/>
      <c r="F462" s="8"/>
      <c r="G462" s="8"/>
      <c r="H462" s="6"/>
      <c r="I462" s="6"/>
      <c r="J462" s="6"/>
      <c r="K462" s="6"/>
      <c r="L462" s="6"/>
      <c r="M462" s="6"/>
      <c r="N462" s="7"/>
    </row>
    <row r="463" spans="1:14" x14ac:dyDescent="0.25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7"/>
    </row>
    <row r="464" spans="1:14" x14ac:dyDescent="0.25">
      <c r="A464" s="5"/>
      <c r="B464" s="6"/>
      <c r="C464" s="11" t="s">
        <v>47</v>
      </c>
      <c r="D464" s="239" t="s">
        <v>348</v>
      </c>
      <c r="E464" s="239"/>
      <c r="F464" s="239"/>
      <c r="G464" s="239"/>
      <c r="H464" s="239"/>
      <c r="I464" s="239"/>
      <c r="J464" s="239"/>
      <c r="K464" s="239"/>
      <c r="L464" s="239"/>
      <c r="M464" s="239"/>
      <c r="N464" s="240"/>
    </row>
    <row r="465" spans="1:14" x14ac:dyDescent="0.25">
      <c r="A465" s="5"/>
      <c r="B465" s="6"/>
      <c r="C465" s="11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7"/>
    </row>
    <row r="466" spans="1:14" x14ac:dyDescent="0.25">
      <c r="A466" s="5"/>
      <c r="B466" s="6"/>
      <c r="C466" s="11"/>
      <c r="D466" s="19" t="s">
        <v>349</v>
      </c>
      <c r="E466" s="19"/>
      <c r="F466" s="19"/>
      <c r="G466" s="19"/>
      <c r="H466" s="19"/>
      <c r="I466" s="19"/>
      <c r="J466" s="19"/>
      <c r="K466" s="6"/>
      <c r="L466" s="6"/>
      <c r="M466" s="6"/>
      <c r="N466" s="7"/>
    </row>
    <row r="467" spans="1:14" x14ac:dyDescent="0.25">
      <c r="A467" s="5"/>
      <c r="B467" s="6"/>
      <c r="C467" s="11"/>
      <c r="D467" s="11"/>
      <c r="E467" s="6"/>
      <c r="F467" s="6"/>
      <c r="G467" s="6"/>
      <c r="H467" s="6"/>
      <c r="I467" s="6"/>
      <c r="J467" s="6"/>
      <c r="K467" s="6"/>
      <c r="L467" s="6"/>
      <c r="M467" s="6"/>
      <c r="N467" s="7"/>
    </row>
    <row r="468" spans="1:14" x14ac:dyDescent="0.25">
      <c r="A468" s="5"/>
      <c r="B468" s="6"/>
      <c r="C468" s="11"/>
      <c r="D468" s="11" t="s">
        <v>62</v>
      </c>
      <c r="E468" s="6" t="s">
        <v>515</v>
      </c>
      <c r="F468" s="6"/>
      <c r="G468" s="6"/>
      <c r="H468" s="6"/>
      <c r="I468" s="6"/>
      <c r="J468" s="6"/>
      <c r="K468" s="6"/>
      <c r="L468" s="6"/>
      <c r="M468" s="6"/>
      <c r="N468" s="7"/>
    </row>
    <row r="469" spans="1:14" ht="15.75" thickBot="1" x14ac:dyDescent="0.3">
      <c r="A469" s="5"/>
      <c r="B469" s="6"/>
      <c r="C469" s="6"/>
      <c r="D469" s="11"/>
      <c r="E469" s="6"/>
      <c r="F469" s="6"/>
      <c r="G469" s="6"/>
      <c r="H469" s="6"/>
      <c r="I469" s="6"/>
      <c r="J469" s="6"/>
      <c r="K469" s="6"/>
      <c r="L469" s="6"/>
      <c r="M469" s="6"/>
      <c r="N469" s="7"/>
    </row>
    <row r="470" spans="1:14" ht="15.75" thickBot="1" x14ac:dyDescent="0.3">
      <c r="A470" s="5"/>
      <c r="B470" s="6"/>
      <c r="C470" s="6"/>
      <c r="D470" s="11"/>
      <c r="E470" s="6"/>
      <c r="F470" s="626" t="s">
        <v>350</v>
      </c>
      <c r="G470" s="627"/>
      <c r="H470" s="627"/>
      <c r="I470" s="628"/>
      <c r="J470" s="6"/>
      <c r="K470" s="6"/>
      <c r="L470" s="6"/>
      <c r="M470" s="6"/>
      <c r="N470" s="7"/>
    </row>
    <row r="471" spans="1:14" x14ac:dyDescent="0.25">
      <c r="A471" s="5"/>
      <c r="B471" s="6"/>
      <c r="C471" s="6"/>
      <c r="D471" s="11"/>
      <c r="E471" s="6"/>
      <c r="F471" s="6"/>
      <c r="G471" s="6"/>
      <c r="H471" s="6"/>
      <c r="I471" s="6"/>
      <c r="J471" s="6"/>
      <c r="K471" s="6"/>
      <c r="L471" s="6"/>
      <c r="M471" s="6"/>
      <c r="N471" s="7"/>
    </row>
    <row r="472" spans="1:14" x14ac:dyDescent="0.25">
      <c r="A472" s="5"/>
      <c r="B472" s="6"/>
      <c r="C472" s="6" t="s">
        <v>359</v>
      </c>
      <c r="D472" s="11"/>
      <c r="E472" s="6"/>
      <c r="F472" s="6"/>
      <c r="G472" s="6"/>
      <c r="H472" s="6"/>
      <c r="I472" s="6"/>
      <c r="J472" s="6"/>
      <c r="K472" s="6"/>
      <c r="L472" s="6"/>
      <c r="M472" s="6"/>
      <c r="N472" s="7"/>
    </row>
    <row r="473" spans="1:14" x14ac:dyDescent="0.25">
      <c r="A473" s="5"/>
      <c r="B473" s="6"/>
      <c r="C473" s="6"/>
      <c r="D473" s="11"/>
      <c r="E473" s="6"/>
      <c r="F473" s="6"/>
      <c r="G473" s="6"/>
      <c r="H473" s="6"/>
      <c r="I473" s="6"/>
      <c r="J473" s="6"/>
      <c r="K473" s="6"/>
      <c r="L473" s="6"/>
      <c r="M473" s="6"/>
      <c r="N473" s="7"/>
    </row>
    <row r="474" spans="1:14" x14ac:dyDescent="0.25">
      <c r="A474" s="5"/>
      <c r="B474" s="6"/>
      <c r="C474" s="6"/>
      <c r="D474" s="28" t="s">
        <v>516</v>
      </c>
      <c r="E474" s="6"/>
      <c r="F474" s="6"/>
      <c r="G474" s="6"/>
      <c r="H474" s="6"/>
      <c r="I474" s="6"/>
      <c r="J474" s="6"/>
      <c r="K474" s="6"/>
      <c r="L474" s="6"/>
      <c r="M474" s="6"/>
      <c r="N474" s="7"/>
    </row>
    <row r="475" spans="1:14" x14ac:dyDescent="0.25">
      <c r="A475" s="5"/>
      <c r="B475" s="6"/>
      <c r="C475" s="6"/>
      <c r="D475" s="11"/>
      <c r="E475" s="6"/>
      <c r="F475" s="6"/>
      <c r="G475" s="6"/>
      <c r="H475" s="6"/>
      <c r="I475" s="6"/>
      <c r="J475" s="6"/>
      <c r="K475" s="6"/>
      <c r="L475" s="6"/>
      <c r="M475" s="6"/>
      <c r="N475" s="7"/>
    </row>
    <row r="476" spans="1:14" x14ac:dyDescent="0.25">
      <c r="A476" s="5"/>
      <c r="B476" s="6"/>
      <c r="C476" s="6" t="s">
        <v>360</v>
      </c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7"/>
    </row>
    <row r="477" spans="1:14" x14ac:dyDescent="0.25">
      <c r="A477" s="5"/>
      <c r="B477" s="6"/>
      <c r="C477" s="6"/>
      <c r="D477" s="6" t="s">
        <v>351</v>
      </c>
      <c r="E477" s="6"/>
      <c r="F477" s="6"/>
      <c r="G477" s="6"/>
      <c r="H477" s="6"/>
      <c r="I477" s="6"/>
      <c r="J477" s="6"/>
      <c r="K477" s="6"/>
      <c r="L477" s="6"/>
      <c r="M477" s="6"/>
      <c r="N477" s="7"/>
    </row>
    <row r="478" spans="1:14" x14ac:dyDescent="0.25">
      <c r="A478" s="5"/>
      <c r="B478" s="6"/>
      <c r="C478" s="6"/>
      <c r="D478" s="6"/>
      <c r="E478" s="6"/>
      <c r="F478" s="6" t="s">
        <v>352</v>
      </c>
      <c r="G478" s="6"/>
      <c r="H478" s="6"/>
      <c r="I478" s="6"/>
      <c r="J478" s="6"/>
      <c r="K478" s="6"/>
      <c r="L478" s="6"/>
      <c r="M478" s="6"/>
      <c r="N478" s="7"/>
    </row>
    <row r="479" spans="1:14" x14ac:dyDescent="0.25">
      <c r="A479" s="5"/>
      <c r="B479" s="6"/>
      <c r="C479" s="6"/>
      <c r="D479" s="6"/>
      <c r="E479" s="6"/>
      <c r="F479" s="6" t="s">
        <v>353</v>
      </c>
      <c r="G479" s="6"/>
      <c r="H479" s="6"/>
      <c r="I479" s="6"/>
      <c r="J479" s="6"/>
      <c r="K479" s="6"/>
      <c r="L479" s="6"/>
      <c r="M479" s="6"/>
      <c r="N479" s="7"/>
    </row>
    <row r="480" spans="1:14" x14ac:dyDescent="0.25">
      <c r="A480" s="5"/>
      <c r="B480" s="6"/>
      <c r="C480" s="6"/>
      <c r="D480" s="6" t="s">
        <v>354</v>
      </c>
      <c r="E480" s="6"/>
      <c r="F480" s="6"/>
      <c r="G480" s="6"/>
      <c r="H480" s="6"/>
      <c r="I480" s="6"/>
      <c r="J480" s="6"/>
      <c r="K480" s="6"/>
      <c r="L480" s="6"/>
      <c r="M480" s="6"/>
      <c r="N480" s="7"/>
    </row>
    <row r="481" spans="1:14" x14ac:dyDescent="0.25">
      <c r="A481" s="5"/>
      <c r="B481" s="6"/>
      <c r="C481" s="6"/>
      <c r="D481" s="6"/>
      <c r="E481" s="6"/>
      <c r="F481" s="6" t="s">
        <v>355</v>
      </c>
      <c r="G481" s="6"/>
      <c r="H481" s="6"/>
      <c r="I481" s="6"/>
      <c r="J481" s="6"/>
      <c r="K481" s="6"/>
      <c r="L481" s="6"/>
      <c r="M481" s="6"/>
      <c r="N481" s="7"/>
    </row>
    <row r="482" spans="1:14" x14ac:dyDescent="0.25">
      <c r="A482" s="5"/>
      <c r="B482" s="6"/>
      <c r="C482" s="6"/>
      <c r="D482" s="6" t="s">
        <v>356</v>
      </c>
      <c r="E482" s="6"/>
      <c r="F482" s="6"/>
      <c r="G482" s="6"/>
      <c r="H482" s="6"/>
      <c r="I482" s="6"/>
      <c r="J482" s="6"/>
      <c r="K482" s="6"/>
      <c r="L482" s="6"/>
      <c r="M482" s="6"/>
      <c r="N482" s="7"/>
    </row>
    <row r="483" spans="1:14" x14ac:dyDescent="0.25">
      <c r="A483" s="5"/>
      <c r="B483" s="6"/>
      <c r="C483" s="6"/>
      <c r="D483" s="6" t="s">
        <v>357</v>
      </c>
      <c r="E483" s="6"/>
      <c r="F483" s="6"/>
      <c r="G483" s="6"/>
      <c r="H483" s="6"/>
      <c r="I483" s="6"/>
      <c r="J483" s="6"/>
      <c r="K483" s="6"/>
      <c r="L483" s="6"/>
      <c r="M483" s="6"/>
      <c r="N483" s="7"/>
    </row>
    <row r="484" spans="1:14" x14ac:dyDescent="0.25">
      <c r="A484" s="5"/>
      <c r="B484" s="6"/>
      <c r="C484" s="6"/>
      <c r="D484" s="6" t="s">
        <v>358</v>
      </c>
      <c r="E484" s="6"/>
      <c r="F484" s="6"/>
      <c r="G484" s="6"/>
      <c r="H484" s="6"/>
      <c r="I484" s="6"/>
      <c r="J484" s="6"/>
      <c r="K484" s="6"/>
      <c r="L484" s="6"/>
      <c r="M484" s="6"/>
      <c r="N484" s="7"/>
    </row>
    <row r="485" spans="1:14" x14ac:dyDescent="0.25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7"/>
    </row>
    <row r="486" spans="1:14" x14ac:dyDescent="0.25">
      <c r="A486" s="5"/>
      <c r="B486" s="6"/>
      <c r="C486" s="6" t="s">
        <v>361</v>
      </c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7"/>
    </row>
    <row r="487" spans="1:14" x14ac:dyDescent="0.25">
      <c r="A487" s="5"/>
      <c r="B487" s="6"/>
      <c r="C487" s="6"/>
      <c r="D487" s="6"/>
      <c r="E487" s="6" t="s">
        <v>362</v>
      </c>
      <c r="F487" s="6"/>
      <c r="G487" s="6"/>
      <c r="H487" s="6"/>
      <c r="I487" s="6"/>
      <c r="J487" s="6"/>
      <c r="K487" s="6"/>
      <c r="L487" s="6"/>
      <c r="M487" s="6"/>
      <c r="N487" s="7"/>
    </row>
    <row r="488" spans="1:14" x14ac:dyDescent="0.25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7"/>
    </row>
    <row r="489" spans="1:14" x14ac:dyDescent="0.25">
      <c r="A489" s="5"/>
      <c r="B489" s="6"/>
      <c r="C489" s="6"/>
      <c r="D489" s="6" t="s">
        <v>390</v>
      </c>
      <c r="E489" s="6"/>
      <c r="F489" s="6"/>
      <c r="G489" s="6"/>
      <c r="H489" s="6"/>
      <c r="I489" s="6"/>
      <c r="J489" s="6"/>
      <c r="K489" s="6"/>
      <c r="L489" s="6"/>
      <c r="M489" s="6"/>
      <c r="N489" s="7"/>
    </row>
    <row r="490" spans="1:14" x14ac:dyDescent="0.25">
      <c r="A490" s="5"/>
      <c r="B490" s="6"/>
      <c r="C490" s="6"/>
      <c r="D490" s="6"/>
      <c r="E490" s="6" t="s">
        <v>391</v>
      </c>
      <c r="F490" s="6"/>
      <c r="G490" s="6"/>
      <c r="H490" s="6"/>
      <c r="I490" s="6"/>
      <c r="J490" s="6"/>
      <c r="K490" s="6"/>
      <c r="L490" s="6"/>
      <c r="M490" s="6"/>
      <c r="N490" s="7"/>
    </row>
    <row r="491" spans="1:14" x14ac:dyDescent="0.25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7"/>
    </row>
    <row r="492" spans="1:14" x14ac:dyDescent="0.25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7"/>
    </row>
    <row r="493" spans="1:14" x14ac:dyDescent="0.25">
      <c r="A493" s="14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204" t="s">
        <v>366</v>
      </c>
    </row>
    <row r="494" spans="1:14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285"/>
    </row>
    <row r="495" spans="1:14" x14ac:dyDescent="0.25">
      <c r="A495" s="5"/>
      <c r="B495" s="6"/>
      <c r="C495" s="6"/>
      <c r="D495" s="19" t="s">
        <v>363</v>
      </c>
      <c r="E495" s="19"/>
      <c r="F495" s="19"/>
      <c r="G495" s="19"/>
      <c r="H495" s="19"/>
      <c r="I495" s="6"/>
      <c r="J495" s="6"/>
      <c r="K495" s="6"/>
      <c r="L495" s="6"/>
      <c r="M495" s="6"/>
      <c r="N495" s="7"/>
    </row>
    <row r="496" spans="1:14" x14ac:dyDescent="0.25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7"/>
    </row>
    <row r="497" spans="1:14" x14ac:dyDescent="0.25">
      <c r="A497" s="5"/>
      <c r="B497" s="6"/>
      <c r="C497" s="6"/>
      <c r="D497" s="6"/>
      <c r="E497" s="6" t="s">
        <v>364</v>
      </c>
      <c r="F497" s="6"/>
      <c r="G497" s="6"/>
      <c r="H497" s="6"/>
      <c r="I497" s="6"/>
      <c r="J497" s="6"/>
      <c r="K497" s="6"/>
      <c r="L497" s="6"/>
      <c r="M497" s="6"/>
      <c r="N497" s="7"/>
    </row>
    <row r="498" spans="1:14" x14ac:dyDescent="0.25">
      <c r="A498" s="5"/>
      <c r="B498" s="6"/>
      <c r="C498" s="6"/>
      <c r="D498" s="6"/>
      <c r="E498" s="6"/>
      <c r="F498" s="6" t="s">
        <v>371</v>
      </c>
      <c r="G498" s="6"/>
      <c r="H498" s="6"/>
      <c r="I498" s="6"/>
      <c r="J498" s="6"/>
      <c r="K498" s="6"/>
      <c r="L498" s="6"/>
      <c r="M498" s="6"/>
      <c r="N498" s="7"/>
    </row>
    <row r="499" spans="1:14" x14ac:dyDescent="0.25">
      <c r="A499" s="5"/>
      <c r="B499" s="6"/>
      <c r="C499" s="6"/>
      <c r="D499" s="6"/>
      <c r="E499" s="6" t="s">
        <v>368</v>
      </c>
      <c r="F499" s="6"/>
      <c r="G499" s="6"/>
      <c r="H499" s="6"/>
      <c r="I499" s="6"/>
      <c r="J499" s="6"/>
      <c r="K499" s="6"/>
      <c r="L499" s="6"/>
      <c r="M499" s="6"/>
      <c r="N499" s="7"/>
    </row>
    <row r="500" spans="1:14" x14ac:dyDescent="0.25">
      <c r="A500" s="5"/>
      <c r="B500" s="6"/>
      <c r="C500" s="6"/>
      <c r="D500" s="6"/>
      <c r="E500" s="6"/>
      <c r="F500" s="6" t="s">
        <v>369</v>
      </c>
      <c r="G500" s="6"/>
      <c r="H500" s="6"/>
      <c r="I500" s="6"/>
      <c r="J500" s="6"/>
      <c r="K500" s="6"/>
      <c r="L500" s="6"/>
      <c r="M500" s="6"/>
      <c r="N500" s="7"/>
    </row>
    <row r="501" spans="1:14" x14ac:dyDescent="0.25">
      <c r="A501" s="5"/>
      <c r="B501" s="6"/>
      <c r="C501" s="6"/>
      <c r="D501" s="6"/>
      <c r="E501" s="6"/>
      <c r="F501" s="6" t="s">
        <v>370</v>
      </c>
      <c r="G501" s="6"/>
      <c r="H501" s="6"/>
      <c r="I501" s="6"/>
      <c r="J501" s="6"/>
      <c r="K501" s="6"/>
      <c r="L501" s="6"/>
      <c r="M501" s="6"/>
      <c r="N501" s="7"/>
    </row>
    <row r="502" spans="1:14" x14ac:dyDescent="0.25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7"/>
    </row>
    <row r="503" spans="1:14" x14ac:dyDescent="0.25">
      <c r="A503" s="5"/>
      <c r="B503" s="6"/>
      <c r="C503" s="6"/>
      <c r="D503" s="6"/>
      <c r="E503" s="6"/>
      <c r="F503" s="6" t="s">
        <v>372</v>
      </c>
      <c r="G503" s="6"/>
      <c r="H503" s="6"/>
      <c r="I503" s="6"/>
      <c r="J503" s="6"/>
      <c r="K503" s="6"/>
      <c r="L503" s="6"/>
      <c r="M503" s="6"/>
      <c r="N503" s="7"/>
    </row>
    <row r="504" spans="1:14" x14ac:dyDescent="0.25">
      <c r="A504" s="5"/>
      <c r="B504" s="6"/>
      <c r="C504" s="6"/>
      <c r="D504" s="6"/>
      <c r="E504" s="6"/>
      <c r="F504" s="6"/>
      <c r="G504" s="6" t="s">
        <v>373</v>
      </c>
      <c r="H504" s="6"/>
      <c r="I504" s="6"/>
      <c r="J504" s="6"/>
      <c r="K504" s="6"/>
      <c r="L504" s="6"/>
      <c r="M504" s="6"/>
      <c r="N504" s="7"/>
    </row>
    <row r="505" spans="1:14" x14ac:dyDescent="0.25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7"/>
    </row>
    <row r="506" spans="1:14" x14ac:dyDescent="0.25">
      <c r="A506" s="5"/>
      <c r="B506" s="6"/>
      <c r="C506" s="6"/>
      <c r="D506" s="6"/>
      <c r="E506" s="235" t="s">
        <v>374</v>
      </c>
      <c r="F506" s="236"/>
      <c r="G506" s="236"/>
      <c r="H506" s="236"/>
      <c r="I506" s="236"/>
      <c r="J506" s="236"/>
      <c r="K506" s="236"/>
      <c r="L506" s="237"/>
      <c r="M506" s="6"/>
      <c r="N506" s="7"/>
    </row>
    <row r="507" spans="1:14" x14ac:dyDescent="0.25">
      <c r="A507" s="5"/>
      <c r="B507" s="6"/>
      <c r="C507" s="6"/>
      <c r="D507" s="6"/>
      <c r="E507" s="6"/>
      <c r="F507" s="6" t="s">
        <v>375</v>
      </c>
      <c r="G507" s="6"/>
      <c r="H507" s="6"/>
      <c r="I507" s="6"/>
      <c r="J507" s="6"/>
      <c r="K507" s="6"/>
      <c r="L507" s="6"/>
      <c r="M507" s="6"/>
      <c r="N507" s="7"/>
    </row>
    <row r="508" spans="1:14" x14ac:dyDescent="0.25">
      <c r="A508" s="5"/>
      <c r="B508" s="11" t="s">
        <v>62</v>
      </c>
      <c r="C508" s="13" t="s">
        <v>376</v>
      </c>
      <c r="D508" s="13"/>
      <c r="E508" s="6"/>
      <c r="F508" s="6"/>
      <c r="G508" s="6"/>
      <c r="H508" s="6"/>
      <c r="I508" s="6"/>
      <c r="J508" s="6"/>
      <c r="K508" s="6"/>
      <c r="L508" s="6"/>
      <c r="M508" s="6"/>
      <c r="N508" s="7"/>
    </row>
    <row r="509" spans="1:14" x14ac:dyDescent="0.25">
      <c r="A509" s="5"/>
      <c r="B509" s="6"/>
      <c r="C509" s="6"/>
      <c r="D509" s="6" t="s">
        <v>377</v>
      </c>
      <c r="E509" s="6"/>
      <c r="F509" s="6"/>
      <c r="G509" s="6"/>
      <c r="H509" s="6"/>
      <c r="I509" s="6"/>
      <c r="J509" s="6"/>
      <c r="K509" s="6"/>
      <c r="L509" s="6"/>
      <c r="M509" s="6"/>
      <c r="N509" s="7"/>
    </row>
    <row r="510" spans="1:14" x14ac:dyDescent="0.25">
      <c r="A510" s="5"/>
      <c r="B510" s="6"/>
      <c r="C510" s="6"/>
      <c r="D510" s="6"/>
      <c r="E510" s="6" t="s">
        <v>378</v>
      </c>
      <c r="F510" s="6"/>
      <c r="G510" s="6"/>
      <c r="H510" s="6"/>
      <c r="I510" s="6"/>
      <c r="J510" s="6"/>
      <c r="K510" s="6"/>
      <c r="L510" s="6"/>
      <c r="M510" s="6"/>
      <c r="N510" s="7"/>
    </row>
    <row r="511" spans="1:14" x14ac:dyDescent="0.25">
      <c r="A511" s="5"/>
      <c r="B511" s="6"/>
      <c r="C511" s="6"/>
      <c r="D511" s="6" t="s">
        <v>379</v>
      </c>
      <c r="E511" s="6"/>
      <c r="F511" s="6"/>
      <c r="G511" s="6"/>
      <c r="H511" s="6"/>
      <c r="I511" s="6"/>
      <c r="J511" s="6"/>
      <c r="K511" s="6"/>
      <c r="L511" s="6"/>
      <c r="M511" s="6"/>
      <c r="N511" s="7"/>
    </row>
    <row r="512" spans="1:14" x14ac:dyDescent="0.25">
      <c r="A512" s="5"/>
      <c r="B512" s="6"/>
      <c r="C512" s="6"/>
      <c r="D512" s="6"/>
      <c r="E512" s="6" t="s">
        <v>380</v>
      </c>
      <c r="F512" s="6"/>
      <c r="G512" s="6"/>
      <c r="H512" s="6"/>
      <c r="I512" s="6"/>
      <c r="J512" s="6"/>
      <c r="K512" s="6"/>
      <c r="L512" s="6"/>
      <c r="M512" s="6"/>
      <c r="N512" s="7"/>
    </row>
    <row r="513" spans="1:14" x14ac:dyDescent="0.25">
      <c r="A513" s="5"/>
      <c r="B513" s="6"/>
      <c r="C513" s="6"/>
      <c r="D513" s="6"/>
      <c r="E513" s="6"/>
      <c r="F513" s="6" t="s">
        <v>381</v>
      </c>
      <c r="G513" s="6"/>
      <c r="H513" s="6"/>
      <c r="I513" s="6"/>
      <c r="J513" s="6"/>
      <c r="K513" s="6"/>
      <c r="L513" s="6"/>
      <c r="M513" s="6"/>
      <c r="N513" s="7"/>
    </row>
    <row r="514" spans="1:14" x14ac:dyDescent="0.25">
      <c r="A514" s="5"/>
      <c r="B514" s="11" t="s">
        <v>76</v>
      </c>
      <c r="C514" s="13" t="s">
        <v>382</v>
      </c>
      <c r="D514" s="13"/>
      <c r="E514" s="6"/>
      <c r="F514" s="6"/>
      <c r="G514" s="6"/>
      <c r="H514" s="6"/>
      <c r="I514" s="6"/>
      <c r="J514" s="6"/>
      <c r="K514" s="6"/>
      <c r="L514" s="6"/>
      <c r="M514" s="6"/>
      <c r="N514" s="7"/>
    </row>
    <row r="515" spans="1:14" x14ac:dyDescent="0.25">
      <c r="A515" s="5"/>
      <c r="B515" s="6"/>
      <c r="C515" s="6"/>
      <c r="D515" s="6" t="s">
        <v>383</v>
      </c>
      <c r="E515" s="6"/>
      <c r="F515" s="6"/>
      <c r="G515" s="6"/>
      <c r="H515" s="6"/>
      <c r="I515" s="6"/>
      <c r="J515" s="6"/>
      <c r="K515" s="6"/>
      <c r="L515" s="6"/>
      <c r="M515" s="6"/>
      <c r="N515" s="7"/>
    </row>
    <row r="516" spans="1:14" x14ac:dyDescent="0.25">
      <c r="A516" s="5"/>
      <c r="B516" s="6"/>
      <c r="C516" s="6"/>
      <c r="D516" s="6"/>
      <c r="E516" s="6" t="s">
        <v>384</v>
      </c>
      <c r="F516" s="6"/>
      <c r="G516" s="6"/>
      <c r="H516" s="6"/>
      <c r="I516" s="6"/>
      <c r="J516" s="6"/>
      <c r="K516" s="6"/>
      <c r="L516" s="6"/>
      <c r="M516" s="6"/>
      <c r="N516" s="7"/>
    </row>
    <row r="517" spans="1:14" x14ac:dyDescent="0.25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7"/>
    </row>
    <row r="518" spans="1:14" x14ac:dyDescent="0.25">
      <c r="A518" s="5"/>
      <c r="B518" s="6"/>
      <c r="C518" s="2" t="s">
        <v>385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</row>
    <row r="519" spans="1:14" x14ac:dyDescent="0.25">
      <c r="A519" s="5"/>
      <c r="B519" s="6"/>
      <c r="C519" s="5"/>
      <c r="D519" s="6" t="s">
        <v>389</v>
      </c>
      <c r="E519" s="6"/>
      <c r="F519" s="6"/>
      <c r="G519" s="6"/>
      <c r="H519" s="6"/>
      <c r="I519" s="6"/>
      <c r="J519" s="6"/>
      <c r="K519" s="6"/>
      <c r="L519" s="6"/>
      <c r="M519" s="6"/>
      <c r="N519" s="7"/>
    </row>
    <row r="520" spans="1:14" x14ac:dyDescent="0.25">
      <c r="A520" s="5"/>
      <c r="B520" s="6"/>
      <c r="C520" s="14"/>
      <c r="D520" s="15" t="s">
        <v>386</v>
      </c>
      <c r="E520" s="15"/>
      <c r="F520" s="15"/>
      <c r="G520" s="15"/>
      <c r="H520" s="15"/>
      <c r="I520" s="15"/>
      <c r="J520" s="15"/>
      <c r="K520" s="15"/>
      <c r="L520" s="15"/>
      <c r="M520" s="15"/>
      <c r="N520" s="234"/>
    </row>
    <row r="521" spans="1:14" x14ac:dyDescent="0.25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7"/>
    </row>
    <row r="522" spans="1:14" x14ac:dyDescent="0.25">
      <c r="A522" s="5"/>
      <c r="B522" s="6"/>
      <c r="C522" s="6" t="s">
        <v>388</v>
      </c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7"/>
    </row>
    <row r="523" spans="1:14" x14ac:dyDescent="0.25">
      <c r="A523" s="5"/>
      <c r="B523" s="6"/>
      <c r="C523" s="6"/>
      <c r="D523" s="6" t="s">
        <v>387</v>
      </c>
      <c r="E523" s="6"/>
      <c r="F523" s="6"/>
      <c r="G523" s="6"/>
      <c r="H523" s="6"/>
      <c r="I523" s="6"/>
      <c r="J523" s="6"/>
      <c r="K523" s="6"/>
      <c r="L523" s="6"/>
      <c r="M523" s="6"/>
      <c r="N523" s="7"/>
    </row>
    <row r="524" spans="1:14" x14ac:dyDescent="0.25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7"/>
    </row>
    <row r="525" spans="1:14" x14ac:dyDescent="0.25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7"/>
    </row>
    <row r="526" spans="1:14" x14ac:dyDescent="0.25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204" t="s">
        <v>367</v>
      </c>
    </row>
    <row r="527" spans="1:14" ht="15.75" thickBot="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</row>
    <row r="528" spans="1:14" ht="16.5" thickBot="1" x14ac:dyDescent="0.3">
      <c r="A528" s="5"/>
      <c r="B528" s="6"/>
      <c r="C528" s="241" t="s">
        <v>392</v>
      </c>
      <c r="D528" s="242"/>
      <c r="E528" s="242"/>
      <c r="F528" s="242"/>
      <c r="G528" s="242"/>
      <c r="H528" s="242"/>
      <c r="I528" s="242"/>
      <c r="J528" s="243"/>
      <c r="K528" s="6"/>
      <c r="L528" s="6"/>
      <c r="M528" s="6"/>
      <c r="N528" s="7"/>
    </row>
    <row r="529" spans="1:14" x14ac:dyDescent="0.25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7"/>
    </row>
    <row r="530" spans="1:14" x14ac:dyDescent="0.25">
      <c r="A530" s="5"/>
      <c r="B530" s="6"/>
      <c r="C530" s="19"/>
      <c r="D530" s="245" t="s">
        <v>393</v>
      </c>
      <c r="E530" s="19"/>
      <c r="F530" s="19"/>
      <c r="G530" s="19"/>
      <c r="H530" s="19"/>
      <c r="I530" s="19"/>
      <c r="J530" s="19"/>
      <c r="K530" s="6"/>
      <c r="L530" s="6"/>
      <c r="M530" s="6"/>
      <c r="N530" s="7"/>
    </row>
    <row r="531" spans="1:14" x14ac:dyDescent="0.25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7"/>
    </row>
    <row r="532" spans="1:14" x14ac:dyDescent="0.25">
      <c r="A532" s="5"/>
      <c r="B532" s="6"/>
      <c r="C532" s="19" t="s">
        <v>394</v>
      </c>
      <c r="D532" s="19"/>
      <c r="E532" s="19"/>
      <c r="F532" s="19"/>
      <c r="G532" s="19"/>
      <c r="H532" s="19"/>
      <c r="I532" s="6"/>
      <c r="J532" s="6"/>
      <c r="K532" s="6"/>
      <c r="L532" s="6"/>
      <c r="M532" s="6"/>
      <c r="N532" s="7"/>
    </row>
    <row r="533" spans="1:14" x14ac:dyDescent="0.25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7"/>
    </row>
    <row r="534" spans="1:14" x14ac:dyDescent="0.25">
      <c r="A534" s="5"/>
      <c r="B534" s="6"/>
      <c r="C534" s="246" t="s">
        <v>1</v>
      </c>
      <c r="D534" s="19" t="s">
        <v>395</v>
      </c>
      <c r="E534" s="19"/>
      <c r="F534" s="19"/>
      <c r="G534" s="6"/>
      <c r="H534" s="6"/>
      <c r="I534" s="6"/>
      <c r="J534" s="6"/>
      <c r="K534" s="6"/>
      <c r="L534" s="6"/>
      <c r="M534" s="6"/>
      <c r="N534" s="7"/>
    </row>
    <row r="535" spans="1:14" x14ac:dyDescent="0.25">
      <c r="A535" s="5"/>
      <c r="B535" s="6"/>
      <c r="C535" s="11"/>
      <c r="D535" s="31" t="s">
        <v>62</v>
      </c>
      <c r="E535" s="13" t="s">
        <v>396</v>
      </c>
      <c r="F535" s="13"/>
      <c r="G535" s="13"/>
      <c r="H535" s="13"/>
      <c r="I535" s="13"/>
      <c r="J535" s="13"/>
      <c r="K535" s="6"/>
      <c r="L535" s="6"/>
      <c r="M535" s="6"/>
      <c r="N535" s="7"/>
    </row>
    <row r="536" spans="1:14" x14ac:dyDescent="0.25">
      <c r="A536" s="5"/>
      <c r="B536" s="6"/>
      <c r="C536" s="11"/>
      <c r="D536" s="6"/>
      <c r="E536" s="6"/>
      <c r="F536" s="6" t="s">
        <v>397</v>
      </c>
      <c r="G536" s="6"/>
      <c r="H536" s="6"/>
      <c r="I536" s="6"/>
      <c r="J536" s="6"/>
      <c r="K536" s="6"/>
      <c r="L536" s="6"/>
      <c r="M536" s="6"/>
      <c r="N536" s="7"/>
    </row>
    <row r="537" spans="1:14" x14ac:dyDescent="0.25">
      <c r="A537" s="5"/>
      <c r="B537" s="6"/>
      <c r="C537" s="11"/>
      <c r="D537" s="6"/>
      <c r="E537" s="6" t="s">
        <v>398</v>
      </c>
      <c r="F537" s="6"/>
      <c r="G537" s="6"/>
      <c r="H537" s="6"/>
      <c r="I537" s="6"/>
      <c r="J537" s="6"/>
      <c r="K537" s="6"/>
      <c r="L537" s="6"/>
      <c r="M537" s="6"/>
      <c r="N537" s="7"/>
    </row>
    <row r="538" spans="1:14" x14ac:dyDescent="0.25">
      <c r="A538" s="5"/>
      <c r="B538" s="6"/>
      <c r="C538" s="11"/>
      <c r="D538" s="6"/>
      <c r="E538" s="6"/>
      <c r="F538" s="6" t="s">
        <v>399</v>
      </c>
      <c r="G538" s="6"/>
      <c r="H538" s="6"/>
      <c r="I538" s="6"/>
      <c r="J538" s="6"/>
      <c r="K538" s="6"/>
      <c r="L538" s="6"/>
      <c r="M538" s="6"/>
      <c r="N538" s="7"/>
    </row>
    <row r="539" spans="1:14" x14ac:dyDescent="0.25">
      <c r="A539" s="5"/>
      <c r="B539" s="6"/>
      <c r="C539" s="11"/>
      <c r="D539" s="6"/>
      <c r="E539" s="6"/>
      <c r="F539" s="6" t="s">
        <v>423</v>
      </c>
      <c r="G539" s="6"/>
      <c r="H539" s="6"/>
      <c r="I539" s="6"/>
      <c r="J539" s="6"/>
      <c r="K539" s="6"/>
      <c r="L539" s="6"/>
      <c r="M539" s="6"/>
      <c r="N539" s="7"/>
    </row>
    <row r="540" spans="1:14" x14ac:dyDescent="0.25">
      <c r="A540" s="5"/>
      <c r="B540" s="6"/>
      <c r="C540" s="11"/>
      <c r="D540" s="6"/>
      <c r="E540" s="6" t="s">
        <v>405</v>
      </c>
      <c r="F540" s="6"/>
      <c r="G540" s="6"/>
      <c r="H540" s="6"/>
      <c r="I540" s="6"/>
      <c r="J540" s="6"/>
      <c r="K540" s="6"/>
      <c r="L540" s="6"/>
      <c r="M540" s="6"/>
      <c r="N540" s="7"/>
    </row>
    <row r="541" spans="1:14" x14ac:dyDescent="0.25">
      <c r="A541" s="5"/>
      <c r="B541" s="6"/>
      <c r="C541" s="11"/>
      <c r="D541" s="6"/>
      <c r="E541" s="6" t="s">
        <v>404</v>
      </c>
      <c r="F541" s="6"/>
      <c r="G541" s="6"/>
      <c r="H541" s="6"/>
      <c r="I541" s="6"/>
      <c r="J541" s="6"/>
      <c r="K541" s="6"/>
      <c r="L541" s="6"/>
      <c r="M541" s="6"/>
      <c r="N541" s="7"/>
    </row>
    <row r="542" spans="1:14" x14ac:dyDescent="0.25">
      <c r="A542" s="5"/>
      <c r="B542" s="6"/>
      <c r="C542" s="11"/>
      <c r="D542" s="6"/>
      <c r="E542" s="6" t="s">
        <v>403</v>
      </c>
      <c r="F542" s="6"/>
      <c r="G542" s="6"/>
      <c r="H542" s="6"/>
      <c r="I542" s="6"/>
      <c r="J542" s="6"/>
      <c r="K542" s="6"/>
      <c r="L542" s="6"/>
      <c r="M542" s="6"/>
      <c r="N542" s="7"/>
    </row>
    <row r="543" spans="1:14" x14ac:dyDescent="0.25">
      <c r="A543" s="5"/>
      <c r="B543" s="6"/>
      <c r="C543" s="11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7"/>
    </row>
    <row r="544" spans="1:14" x14ac:dyDescent="0.25">
      <c r="A544" s="5"/>
      <c r="B544" s="6"/>
      <c r="C544" s="246" t="s">
        <v>3</v>
      </c>
      <c r="D544" s="19" t="s">
        <v>410</v>
      </c>
      <c r="E544" s="19"/>
      <c r="F544" s="239"/>
      <c r="G544" s="6"/>
      <c r="H544" s="6"/>
      <c r="I544" s="6"/>
      <c r="J544" s="6"/>
      <c r="K544" s="6"/>
      <c r="L544" s="6"/>
      <c r="M544" s="6"/>
      <c r="N544" s="7"/>
    </row>
    <row r="545" spans="1:14" x14ac:dyDescent="0.25">
      <c r="A545" s="5"/>
      <c r="B545" s="6"/>
      <c r="C545" s="31"/>
      <c r="D545" s="31" t="s">
        <v>62</v>
      </c>
      <c r="E545" s="45" t="s">
        <v>411</v>
      </c>
      <c r="F545" s="6"/>
      <c r="G545" s="6"/>
      <c r="H545" s="6"/>
      <c r="I545" s="6"/>
      <c r="J545" s="6"/>
      <c r="K545" s="6"/>
      <c r="L545" s="6"/>
      <c r="M545" s="6"/>
      <c r="N545" s="7"/>
    </row>
    <row r="546" spans="1:14" x14ac:dyDescent="0.25">
      <c r="A546" s="5"/>
      <c r="B546" s="6"/>
      <c r="C546" s="31"/>
      <c r="D546" s="31"/>
      <c r="E546" s="13" t="s">
        <v>413</v>
      </c>
      <c r="F546" s="6"/>
      <c r="G546" s="6"/>
      <c r="H546" s="6"/>
      <c r="I546" s="6"/>
      <c r="J546" s="6"/>
      <c r="K546" s="6"/>
      <c r="L546" s="6"/>
      <c r="M546" s="6"/>
      <c r="N546" s="7"/>
    </row>
    <row r="547" spans="1:14" x14ac:dyDescent="0.25">
      <c r="A547" s="5"/>
      <c r="B547" s="6"/>
      <c r="C547" s="31"/>
      <c r="D547" s="31"/>
      <c r="E547" s="13"/>
      <c r="F547" s="6" t="s">
        <v>412</v>
      </c>
      <c r="G547" s="6"/>
      <c r="H547" s="6"/>
      <c r="I547" s="6"/>
      <c r="J547" s="6"/>
      <c r="K547" s="6"/>
      <c r="L547" s="6"/>
      <c r="M547" s="6"/>
      <c r="N547" s="7"/>
    </row>
    <row r="548" spans="1:14" x14ac:dyDescent="0.25">
      <c r="A548" s="5"/>
      <c r="B548" s="6"/>
      <c r="C548" s="31"/>
      <c r="D548" s="31"/>
      <c r="E548" s="13"/>
      <c r="F548" s="6"/>
      <c r="G548" s="6"/>
      <c r="H548" s="6"/>
      <c r="I548" s="6"/>
      <c r="J548" s="6"/>
      <c r="K548" s="6"/>
      <c r="L548" s="6"/>
      <c r="M548" s="6"/>
      <c r="N548" s="7"/>
    </row>
    <row r="549" spans="1:14" x14ac:dyDescent="0.25">
      <c r="A549" s="5"/>
      <c r="B549" s="6"/>
      <c r="C549" s="246" t="s">
        <v>8</v>
      </c>
      <c r="D549" s="247" t="s">
        <v>414</v>
      </c>
      <c r="E549" s="19"/>
      <c r="F549" s="239"/>
      <c r="G549" s="239"/>
      <c r="H549" s="239"/>
      <c r="I549" s="6"/>
      <c r="J549" s="6"/>
      <c r="K549" s="6"/>
      <c r="L549" s="6"/>
      <c r="M549" s="6"/>
      <c r="N549" s="7"/>
    </row>
    <row r="550" spans="1:14" x14ac:dyDescent="0.25">
      <c r="A550" s="5"/>
      <c r="B550" s="6"/>
      <c r="C550" s="31"/>
      <c r="D550" s="248" t="s">
        <v>62</v>
      </c>
      <c r="E550" s="45" t="s">
        <v>416</v>
      </c>
      <c r="F550" s="45"/>
      <c r="G550" s="45"/>
      <c r="H550" s="45"/>
      <c r="I550" s="45"/>
      <c r="J550" s="45"/>
      <c r="K550" s="6"/>
      <c r="L550" s="6"/>
      <c r="M550" s="6"/>
      <c r="N550" s="7"/>
    </row>
    <row r="551" spans="1:14" x14ac:dyDescent="0.25">
      <c r="A551" s="5"/>
      <c r="B551" s="6"/>
      <c r="C551" s="244" t="s">
        <v>415</v>
      </c>
      <c r="D551" s="248"/>
      <c r="E551" s="45" t="s">
        <v>417</v>
      </c>
      <c r="F551" s="6"/>
      <c r="G551" s="6"/>
      <c r="H551" s="6"/>
      <c r="I551" s="6"/>
      <c r="J551" s="6"/>
      <c r="K551" s="6"/>
      <c r="L551" s="6"/>
      <c r="M551" s="6"/>
      <c r="N551" s="7"/>
    </row>
    <row r="552" spans="1:14" x14ac:dyDescent="0.25">
      <c r="A552" s="5"/>
      <c r="B552" s="6"/>
      <c r="C552" s="31"/>
      <c r="D552" s="248"/>
      <c r="E552" s="45" t="s">
        <v>418</v>
      </c>
      <c r="F552" s="45"/>
      <c r="G552" s="45"/>
      <c r="H552" s="45"/>
      <c r="I552" s="45"/>
      <c r="J552" s="45"/>
      <c r="K552" s="45"/>
      <c r="L552" s="45"/>
      <c r="M552" s="45"/>
      <c r="N552" s="46"/>
    </row>
    <row r="553" spans="1:14" x14ac:dyDescent="0.25">
      <c r="A553" s="5"/>
      <c r="B553" s="6"/>
      <c r="C553" s="31"/>
      <c r="D553" s="31"/>
      <c r="E553" s="13"/>
      <c r="F553" s="6"/>
      <c r="G553" s="6"/>
      <c r="H553" s="6"/>
      <c r="I553" s="6"/>
      <c r="J553" s="6"/>
      <c r="K553" s="6"/>
      <c r="L553" s="6"/>
      <c r="M553" s="6"/>
      <c r="N553" s="7"/>
    </row>
    <row r="554" spans="1:14" x14ac:dyDescent="0.25">
      <c r="A554" s="5"/>
      <c r="B554" s="6"/>
      <c r="C554" s="31"/>
      <c r="D554" s="31" t="s">
        <v>117</v>
      </c>
      <c r="E554" s="45" t="s">
        <v>419</v>
      </c>
      <c r="F554" s="6"/>
      <c r="G554" s="6"/>
      <c r="H554" s="6"/>
      <c r="I554" s="6"/>
      <c r="J554" s="6"/>
      <c r="K554" s="6"/>
      <c r="L554" s="6"/>
      <c r="M554" s="6"/>
      <c r="N554" s="7"/>
    </row>
    <row r="555" spans="1:14" x14ac:dyDescent="0.25">
      <c r="A555" s="5"/>
      <c r="B555" s="6"/>
      <c r="C555" s="31"/>
      <c r="D555" s="31"/>
      <c r="E555" s="45" t="s">
        <v>420</v>
      </c>
      <c r="F555" s="6"/>
      <c r="G555" s="6"/>
      <c r="H555" s="6"/>
      <c r="I555" s="6"/>
      <c r="J555" s="6"/>
      <c r="K555" s="6"/>
      <c r="L555" s="6"/>
      <c r="M555" s="6"/>
      <c r="N555" s="7"/>
    </row>
    <row r="556" spans="1:14" x14ac:dyDescent="0.25">
      <c r="A556" s="5"/>
      <c r="B556" s="6"/>
      <c r="C556" s="31"/>
      <c r="D556" s="31"/>
      <c r="E556" s="13"/>
      <c r="F556" s="6" t="s">
        <v>421</v>
      </c>
      <c r="G556" s="6"/>
      <c r="H556" s="6"/>
      <c r="I556" s="6"/>
      <c r="J556" s="6"/>
      <c r="K556" s="6"/>
      <c r="L556" s="6"/>
      <c r="M556" s="6"/>
      <c r="N556" s="7"/>
    </row>
    <row r="557" spans="1:14" x14ac:dyDescent="0.25">
      <c r="A557" s="5"/>
      <c r="B557" s="6"/>
      <c r="C557" s="31"/>
      <c r="D557" s="31"/>
      <c r="E557" s="45" t="s">
        <v>422</v>
      </c>
      <c r="F557" s="6"/>
      <c r="G557" s="6"/>
      <c r="H557" s="6"/>
      <c r="I557" s="6"/>
      <c r="J557" s="6"/>
      <c r="K557" s="6"/>
      <c r="L557" s="6"/>
      <c r="M557" s="6"/>
      <c r="N557" s="7"/>
    </row>
    <row r="558" spans="1:14" x14ac:dyDescent="0.25">
      <c r="A558" s="5"/>
      <c r="B558" s="6"/>
      <c r="C558" s="31"/>
      <c r="D558" s="31"/>
      <c r="E558" s="13"/>
      <c r="F558" s="6"/>
      <c r="G558" s="6"/>
      <c r="H558" s="6"/>
      <c r="I558" s="6"/>
      <c r="J558" s="6"/>
      <c r="K558" s="6"/>
      <c r="L558" s="6"/>
      <c r="M558" s="6"/>
      <c r="N558" s="7"/>
    </row>
    <row r="559" spans="1:14" x14ac:dyDescent="0.25">
      <c r="A559" s="14"/>
      <c r="B559" s="15"/>
      <c r="C559" s="249"/>
      <c r="D559" s="249"/>
      <c r="E559" s="250"/>
      <c r="F559" s="15"/>
      <c r="G559" s="15"/>
      <c r="H559" s="15"/>
      <c r="I559" s="15"/>
      <c r="J559" s="15"/>
      <c r="K559" s="15"/>
      <c r="L559" s="15"/>
      <c r="M559" s="15"/>
      <c r="N559" s="1" t="s">
        <v>424</v>
      </c>
    </row>
    <row r="560" spans="1:14" x14ac:dyDescent="0.25">
      <c r="A560" s="2"/>
      <c r="B560" s="3"/>
      <c r="C560" s="668" t="s">
        <v>425</v>
      </c>
      <c r="D560" s="16"/>
      <c r="E560" s="16"/>
      <c r="F560" s="16"/>
      <c r="G560" s="16"/>
      <c r="H560" s="3"/>
      <c r="I560" s="3"/>
      <c r="J560" s="3"/>
      <c r="K560" s="3"/>
      <c r="L560" s="3"/>
      <c r="M560" s="3"/>
      <c r="N560" s="4"/>
    </row>
    <row r="561" spans="1:14" x14ac:dyDescent="0.25">
      <c r="A561" s="5"/>
      <c r="B561" s="6"/>
      <c r="C561" s="247"/>
      <c r="D561" s="19"/>
      <c r="E561" s="19"/>
      <c r="F561" s="19"/>
      <c r="G561" s="19"/>
      <c r="H561" s="6"/>
      <c r="I561" s="6"/>
      <c r="J561" s="6"/>
      <c r="K561" s="6"/>
      <c r="L561" s="6"/>
      <c r="M561" s="6"/>
      <c r="N561" s="7"/>
    </row>
    <row r="562" spans="1:14" x14ac:dyDescent="0.25">
      <c r="A562" s="5"/>
      <c r="B562" s="6"/>
      <c r="C562" s="29" t="s">
        <v>47</v>
      </c>
      <c r="D562" s="19" t="s">
        <v>426</v>
      </c>
      <c r="E562" s="19"/>
      <c r="F562" s="19"/>
      <c r="G562" s="19"/>
      <c r="H562" s="6"/>
      <c r="I562" s="6"/>
      <c r="J562" s="6"/>
      <c r="K562" s="6"/>
      <c r="L562" s="6"/>
      <c r="M562" s="6"/>
      <c r="N562" s="7"/>
    </row>
    <row r="563" spans="1:14" x14ac:dyDescent="0.25">
      <c r="A563" s="5"/>
      <c r="B563" s="6"/>
      <c r="C563" s="247"/>
      <c r="D563" s="248" t="s">
        <v>62</v>
      </c>
      <c r="E563" s="45" t="s">
        <v>427</v>
      </c>
      <c r="F563" s="19"/>
      <c r="G563" s="19"/>
      <c r="H563" s="6"/>
      <c r="I563" s="6"/>
      <c r="J563" s="6"/>
      <c r="K563" s="6"/>
      <c r="L563" s="6"/>
      <c r="M563" s="6"/>
      <c r="N563" s="7"/>
    </row>
    <row r="564" spans="1:14" x14ac:dyDescent="0.25">
      <c r="A564" s="5"/>
      <c r="B564" s="6"/>
      <c r="C564" s="247"/>
      <c r="D564" s="19"/>
      <c r="E564" s="19"/>
      <c r="F564" s="45" t="s">
        <v>428</v>
      </c>
      <c r="G564" s="19"/>
      <c r="H564" s="6"/>
      <c r="I564" s="6"/>
      <c r="J564" s="6"/>
      <c r="K564" s="6"/>
      <c r="L564" s="6"/>
      <c r="M564" s="6"/>
      <c r="N564" s="7"/>
    </row>
    <row r="565" spans="1:14" x14ac:dyDescent="0.25">
      <c r="A565" s="5"/>
      <c r="B565" s="6"/>
      <c r="C565" s="247"/>
      <c r="D565" s="19"/>
      <c r="E565" s="19"/>
      <c r="F565" s="45" t="s">
        <v>429</v>
      </c>
      <c r="G565" s="19"/>
      <c r="H565" s="6"/>
      <c r="I565" s="6"/>
      <c r="J565" s="6"/>
      <c r="K565" s="6"/>
      <c r="L565" s="6"/>
      <c r="M565" s="6"/>
      <c r="N565" s="7"/>
    </row>
    <row r="566" spans="1:14" x14ac:dyDescent="0.25">
      <c r="A566" s="5"/>
      <c r="B566" s="6"/>
      <c r="C566" s="247"/>
      <c r="D566" s="19"/>
      <c r="E566" s="19"/>
      <c r="F566" s="45" t="s">
        <v>440</v>
      </c>
      <c r="G566" s="19"/>
      <c r="H566" s="6"/>
      <c r="I566" s="6"/>
      <c r="J566" s="6"/>
      <c r="K566" s="6"/>
      <c r="L566" s="6"/>
      <c r="M566" s="6"/>
      <c r="N566" s="7"/>
    </row>
    <row r="567" spans="1:14" x14ac:dyDescent="0.25">
      <c r="A567" s="5"/>
      <c r="B567" s="6"/>
      <c r="C567" s="247"/>
      <c r="D567" s="19"/>
      <c r="E567" s="19"/>
      <c r="F567" s="45" t="s">
        <v>375</v>
      </c>
      <c r="G567" s="19"/>
      <c r="H567" s="6"/>
      <c r="I567" s="6"/>
      <c r="J567" s="6"/>
      <c r="K567" s="6"/>
      <c r="L567" s="6"/>
      <c r="M567" s="6"/>
      <c r="N567" s="7"/>
    </row>
    <row r="568" spans="1:14" x14ac:dyDescent="0.25">
      <c r="A568" s="5"/>
      <c r="B568" s="6"/>
      <c r="C568" s="29" t="s">
        <v>87</v>
      </c>
      <c r="D568" s="19" t="s">
        <v>408</v>
      </c>
      <c r="E568" s="19"/>
      <c r="F568" s="19"/>
      <c r="G568" s="6"/>
      <c r="H568" s="6"/>
      <c r="I568" s="6"/>
      <c r="J568" s="6"/>
      <c r="K568" s="6"/>
      <c r="L568" s="6"/>
      <c r="M568" s="6"/>
      <c r="N568" s="7"/>
    </row>
    <row r="569" spans="1:14" x14ac:dyDescent="0.25">
      <c r="A569" s="5"/>
      <c r="B569" s="6"/>
      <c r="C569" s="29"/>
      <c r="D569" s="239"/>
      <c r="E569" s="6" t="s">
        <v>406</v>
      </c>
      <c r="F569" s="6"/>
      <c r="G569" s="6"/>
      <c r="H569" s="6"/>
      <c r="I569" s="6"/>
      <c r="J569" s="6"/>
      <c r="K569" s="6"/>
      <c r="L569" s="6"/>
      <c r="M569" s="6"/>
      <c r="N569" s="7"/>
    </row>
    <row r="570" spans="1:14" x14ac:dyDescent="0.25">
      <c r="A570" s="5"/>
      <c r="B570" s="6"/>
      <c r="C570" s="29"/>
      <c r="D570" s="239"/>
      <c r="E570" s="6"/>
      <c r="F570" s="6" t="s">
        <v>407</v>
      </c>
      <c r="G570" s="6"/>
      <c r="H570" s="6"/>
      <c r="I570" s="6"/>
      <c r="J570" s="6"/>
      <c r="K570" s="6"/>
      <c r="L570" s="6"/>
      <c r="M570" s="6"/>
      <c r="N570" s="7"/>
    </row>
    <row r="571" spans="1:14" x14ac:dyDescent="0.25">
      <c r="A571" s="5"/>
      <c r="B571" s="6"/>
      <c r="C571" s="29"/>
      <c r="D571" s="239"/>
      <c r="E571" s="6"/>
      <c r="F571" s="6" t="s">
        <v>409</v>
      </c>
      <c r="G571" s="6"/>
      <c r="H571" s="6"/>
      <c r="I571" s="6"/>
      <c r="J571" s="6"/>
      <c r="K571" s="6"/>
      <c r="L571" s="6"/>
      <c r="M571" s="6"/>
      <c r="N571" s="7"/>
    </row>
    <row r="572" spans="1:14" x14ac:dyDescent="0.25">
      <c r="A572" s="5"/>
      <c r="B572" s="6"/>
      <c r="C572" s="29"/>
      <c r="D572" s="239"/>
      <c r="E572" s="6"/>
      <c r="F572" s="6"/>
      <c r="G572" s="6"/>
      <c r="H572" s="6"/>
      <c r="I572" s="6"/>
      <c r="J572" s="6"/>
      <c r="K572" s="6"/>
      <c r="L572" s="6"/>
      <c r="M572" s="6"/>
      <c r="N572" s="7"/>
    </row>
    <row r="573" spans="1:14" x14ac:dyDescent="0.25">
      <c r="A573" s="5"/>
      <c r="B573" s="6"/>
      <c r="C573" s="246" t="s">
        <v>109</v>
      </c>
      <c r="D573" s="19" t="s">
        <v>410</v>
      </c>
      <c r="E573" s="19"/>
      <c r="F573" s="239"/>
      <c r="G573" s="6"/>
      <c r="H573" s="6"/>
      <c r="I573" s="6"/>
      <c r="J573" s="6"/>
      <c r="K573" s="6"/>
      <c r="L573" s="6"/>
      <c r="M573" s="6"/>
      <c r="N573" s="7"/>
    </row>
    <row r="574" spans="1:14" x14ac:dyDescent="0.25">
      <c r="A574" s="5"/>
      <c r="B574" s="6"/>
      <c r="C574" s="29"/>
      <c r="D574" s="248" t="s">
        <v>62</v>
      </c>
      <c r="E574" s="45" t="s">
        <v>430</v>
      </c>
      <c r="F574" s="45"/>
      <c r="G574" s="6"/>
      <c r="H574" s="6"/>
      <c r="I574" s="6"/>
      <c r="J574" s="6"/>
      <c r="K574" s="6"/>
      <c r="L574" s="6"/>
      <c r="M574" s="6"/>
      <c r="N574" s="7"/>
    </row>
    <row r="575" spans="1:14" x14ac:dyDescent="0.25">
      <c r="A575" s="5"/>
      <c r="B575" s="6"/>
      <c r="C575" s="29"/>
      <c r="D575" s="248"/>
      <c r="E575" s="239"/>
      <c r="F575" s="45" t="s">
        <v>432</v>
      </c>
      <c r="G575" s="45"/>
      <c r="H575" s="6"/>
      <c r="I575" s="6"/>
      <c r="J575" s="6"/>
      <c r="K575" s="6"/>
      <c r="L575" s="6"/>
      <c r="M575" s="6"/>
      <c r="N575" s="7"/>
    </row>
    <row r="576" spans="1:14" x14ac:dyDescent="0.25">
      <c r="A576" s="5"/>
      <c r="B576" s="6"/>
      <c r="C576" s="29"/>
      <c r="D576" s="248"/>
      <c r="E576" s="239"/>
      <c r="F576" s="45"/>
      <c r="G576" s="45" t="s">
        <v>431</v>
      </c>
      <c r="H576" s="6"/>
      <c r="I576" s="6"/>
      <c r="J576" s="6"/>
      <c r="K576" s="6"/>
      <c r="L576" s="6"/>
      <c r="M576" s="6"/>
      <c r="N576" s="7"/>
    </row>
    <row r="577" spans="1:14" x14ac:dyDescent="0.25">
      <c r="A577" s="5"/>
      <c r="B577" s="6"/>
      <c r="C577" s="29"/>
      <c r="D577" s="248"/>
      <c r="E577" s="239"/>
      <c r="F577" s="45" t="s">
        <v>518</v>
      </c>
      <c r="G577" s="45"/>
      <c r="H577" s="6"/>
      <c r="I577" s="6"/>
      <c r="J577" s="6"/>
      <c r="K577" s="6"/>
      <c r="L577" s="6"/>
      <c r="M577" s="6"/>
      <c r="N577" s="7"/>
    </row>
    <row r="578" spans="1:14" x14ac:dyDescent="0.25">
      <c r="A578" s="5"/>
      <c r="B578" s="6"/>
      <c r="C578" s="29"/>
      <c r="D578" s="248"/>
      <c r="E578" s="239"/>
      <c r="F578" s="45"/>
      <c r="G578" s="45"/>
      <c r="H578" s="6"/>
      <c r="I578" s="6"/>
      <c r="J578" s="6"/>
      <c r="K578" s="6"/>
      <c r="L578" s="6"/>
      <c r="M578" s="6"/>
      <c r="N578" s="7"/>
    </row>
    <row r="579" spans="1:14" x14ac:dyDescent="0.25">
      <c r="A579" s="5"/>
      <c r="B579" s="6"/>
      <c r="C579" s="29"/>
      <c r="D579" s="248" t="s">
        <v>76</v>
      </c>
      <c r="E579" s="45" t="s">
        <v>433</v>
      </c>
      <c r="F579" s="45"/>
      <c r="G579" s="45"/>
      <c r="H579" s="45"/>
      <c r="I579" s="6"/>
      <c r="J579" s="6"/>
      <c r="K579" s="6"/>
      <c r="L579" s="6"/>
      <c r="M579" s="6"/>
      <c r="N579" s="7"/>
    </row>
    <row r="580" spans="1:14" x14ac:dyDescent="0.25">
      <c r="A580" s="5"/>
      <c r="B580" s="6"/>
      <c r="C580" s="29"/>
      <c r="D580" s="248"/>
      <c r="E580" s="45"/>
      <c r="F580" s="45" t="s">
        <v>434</v>
      </c>
      <c r="G580" s="45"/>
      <c r="H580" s="45"/>
      <c r="I580" s="6"/>
      <c r="J580" s="6"/>
      <c r="K580" s="6"/>
      <c r="L580" s="6"/>
      <c r="M580" s="6"/>
      <c r="N580" s="7"/>
    </row>
    <row r="581" spans="1:14" x14ac:dyDescent="0.25">
      <c r="A581" s="5"/>
      <c r="B581" s="6"/>
      <c r="C581" s="29"/>
      <c r="D581" s="248"/>
      <c r="E581" s="45"/>
      <c r="F581" s="45"/>
      <c r="G581" s="45"/>
      <c r="H581" s="45"/>
      <c r="I581" s="6"/>
      <c r="J581" s="6"/>
      <c r="K581" s="6"/>
      <c r="L581" s="6"/>
      <c r="M581" s="6"/>
      <c r="N581" s="7"/>
    </row>
    <row r="582" spans="1:14" x14ac:dyDescent="0.25">
      <c r="A582" s="5"/>
      <c r="B582" s="6"/>
      <c r="C582" s="11"/>
      <c r="D582" s="248" t="s">
        <v>96</v>
      </c>
      <c r="E582" s="13" t="s">
        <v>435</v>
      </c>
      <c r="F582" s="13"/>
      <c r="G582" s="13"/>
      <c r="H582" s="13"/>
      <c r="I582" s="6"/>
      <c r="J582" s="6"/>
      <c r="K582" s="6"/>
      <c r="L582" s="6"/>
      <c r="M582" s="6"/>
      <c r="N582" s="7"/>
    </row>
    <row r="583" spans="1:14" x14ac:dyDescent="0.25">
      <c r="A583" s="5"/>
      <c r="B583" s="6"/>
      <c r="C583" s="11"/>
      <c r="D583" s="248"/>
      <c r="E583" s="6"/>
      <c r="F583" s="6" t="s">
        <v>400</v>
      </c>
      <c r="G583" s="6"/>
      <c r="H583" s="6"/>
      <c r="I583" s="6"/>
      <c r="J583" s="6"/>
      <c r="K583" s="6"/>
      <c r="L583" s="6"/>
      <c r="M583" s="6"/>
      <c r="N583" s="7"/>
    </row>
    <row r="584" spans="1:14" x14ac:dyDescent="0.25">
      <c r="A584" s="5"/>
      <c r="B584" s="6"/>
      <c r="C584" s="11"/>
      <c r="D584" s="248"/>
      <c r="E584" s="6"/>
      <c r="F584" s="6"/>
      <c r="G584" s="6" t="s">
        <v>401</v>
      </c>
      <c r="H584" s="6"/>
      <c r="I584" s="6"/>
      <c r="J584" s="6"/>
      <c r="K584" s="6"/>
      <c r="L584" s="6"/>
      <c r="M584" s="6"/>
      <c r="N584" s="7"/>
    </row>
    <row r="585" spans="1:14" x14ac:dyDescent="0.25">
      <c r="A585" s="5"/>
      <c r="B585" s="6"/>
      <c r="C585" s="6"/>
      <c r="D585" s="248"/>
      <c r="E585" s="6"/>
      <c r="F585" s="6"/>
      <c r="G585" s="6" t="s">
        <v>402</v>
      </c>
      <c r="H585" s="6"/>
      <c r="I585" s="6"/>
      <c r="J585" s="6"/>
      <c r="K585" s="6"/>
      <c r="L585" s="6"/>
      <c r="M585" s="6"/>
      <c r="N585" s="7"/>
    </row>
    <row r="586" spans="1:14" x14ac:dyDescent="0.25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7"/>
    </row>
    <row r="587" spans="1:14" x14ac:dyDescent="0.25">
      <c r="A587" s="5"/>
      <c r="B587" s="6"/>
      <c r="C587" s="6"/>
      <c r="D587" s="6"/>
      <c r="E587" s="45" t="s">
        <v>437</v>
      </c>
      <c r="F587" s="13"/>
      <c r="G587" s="13"/>
      <c r="H587" s="6"/>
      <c r="I587" s="6"/>
      <c r="J587" s="6"/>
      <c r="K587" s="6"/>
      <c r="L587" s="6"/>
      <c r="M587" s="6"/>
      <c r="N587" s="7"/>
    </row>
    <row r="588" spans="1:14" x14ac:dyDescent="0.25">
      <c r="A588" s="5"/>
      <c r="B588" s="570" t="s">
        <v>436</v>
      </c>
      <c r="C588" s="572"/>
      <c r="D588" s="571"/>
      <c r="E588" s="6"/>
      <c r="F588" s="6" t="s">
        <v>807</v>
      </c>
      <c r="G588" s="6"/>
      <c r="H588" s="6"/>
      <c r="I588" s="6"/>
      <c r="J588" s="6"/>
      <c r="K588" s="6"/>
      <c r="L588" s="6"/>
      <c r="M588" s="6"/>
      <c r="N588" s="7"/>
    </row>
    <row r="589" spans="1:14" x14ac:dyDescent="0.25">
      <c r="A589" s="5"/>
      <c r="B589" s="570" t="s">
        <v>436</v>
      </c>
      <c r="C589" s="572"/>
      <c r="D589" s="571"/>
      <c r="E589" s="6"/>
      <c r="F589" s="6" t="s">
        <v>806</v>
      </c>
      <c r="G589" s="6"/>
      <c r="H589" s="6"/>
      <c r="I589" s="6"/>
      <c r="J589" s="6"/>
      <c r="K589" s="6"/>
      <c r="L589" s="6"/>
      <c r="M589" s="6"/>
      <c r="N589" s="7"/>
    </row>
    <row r="590" spans="1:14" x14ac:dyDescent="0.25">
      <c r="A590" s="5"/>
      <c r="B590" s="6"/>
      <c r="C590" s="6"/>
      <c r="D590" s="6"/>
      <c r="E590" s="6" t="s">
        <v>438</v>
      </c>
      <c r="F590" s="6"/>
      <c r="G590" s="6"/>
      <c r="H590" s="6"/>
      <c r="I590" s="6"/>
      <c r="J590" s="6"/>
      <c r="K590" s="6"/>
      <c r="L590" s="6"/>
      <c r="M590" s="6"/>
      <c r="N590" s="7"/>
    </row>
    <row r="591" spans="1:14" x14ac:dyDescent="0.25">
      <c r="A591" s="5"/>
      <c r="B591" s="6"/>
      <c r="C591" s="6"/>
      <c r="D591" s="6"/>
      <c r="E591" s="6" t="s">
        <v>808</v>
      </c>
      <c r="F591" s="6"/>
      <c r="G591" s="6"/>
      <c r="H591" s="6"/>
      <c r="I591" s="6"/>
      <c r="J591" s="6"/>
      <c r="K591" s="6"/>
      <c r="L591" s="6"/>
      <c r="M591" s="6"/>
      <c r="N591" s="7"/>
    </row>
    <row r="592" spans="1:14" x14ac:dyDescent="0.25">
      <c r="A592" s="14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" t="s">
        <v>439</v>
      </c>
    </row>
    <row r="593" spans="1:14" ht="15.75" thickBot="1" x14ac:dyDescent="0.3">
      <c r="A593" s="2"/>
      <c r="B593" s="3"/>
      <c r="C593" s="669" t="s">
        <v>441</v>
      </c>
      <c r="D593" s="670"/>
      <c r="E593" s="670"/>
      <c r="F593" s="670"/>
      <c r="G593" s="670"/>
      <c r="H593" s="670"/>
      <c r="I593" s="670"/>
      <c r="J593" s="671"/>
      <c r="K593" s="3"/>
      <c r="L593" s="3"/>
      <c r="M593" s="3"/>
      <c r="N593" s="4"/>
    </row>
    <row r="594" spans="1:14" x14ac:dyDescent="0.25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7"/>
    </row>
    <row r="595" spans="1:14" x14ac:dyDescent="0.25">
      <c r="A595" s="5"/>
      <c r="B595" s="629" t="s">
        <v>466</v>
      </c>
      <c r="C595" s="11" t="s">
        <v>1</v>
      </c>
      <c r="D595" s="6" t="s">
        <v>481</v>
      </c>
      <c r="E595" s="6"/>
      <c r="F595" s="6"/>
      <c r="G595" s="6"/>
      <c r="H595" s="6"/>
      <c r="I595" s="6"/>
      <c r="J595" s="6"/>
      <c r="K595" s="6"/>
      <c r="L595" s="6"/>
      <c r="M595" s="6"/>
      <c r="N595" s="7"/>
    </row>
    <row r="596" spans="1:14" x14ac:dyDescent="0.25">
      <c r="A596" s="5"/>
      <c r="B596" s="630"/>
      <c r="C596" s="11" t="s">
        <v>3</v>
      </c>
      <c r="D596" s="6" t="s">
        <v>845</v>
      </c>
      <c r="E596" s="6"/>
      <c r="F596" s="6"/>
      <c r="G596" s="6"/>
      <c r="H596" s="6"/>
      <c r="I596" s="6"/>
      <c r="J596" s="6"/>
      <c r="K596" s="6"/>
      <c r="L596" s="6"/>
      <c r="M596" s="6"/>
      <c r="N596" s="7"/>
    </row>
    <row r="597" spans="1:14" x14ac:dyDescent="0.25">
      <c r="A597" s="5"/>
      <c r="B597" s="630"/>
      <c r="C597" s="11"/>
      <c r="D597" s="6" t="s">
        <v>846</v>
      </c>
      <c r="E597" s="6" t="s">
        <v>442</v>
      </c>
      <c r="F597" s="6"/>
      <c r="G597" s="6"/>
      <c r="H597" s="6"/>
      <c r="I597" s="6"/>
      <c r="J597" s="6"/>
      <c r="K597" s="6"/>
      <c r="L597" s="6"/>
      <c r="M597" s="6"/>
      <c r="N597" s="7"/>
    </row>
    <row r="598" spans="1:14" x14ac:dyDescent="0.25">
      <c r="A598" s="5"/>
      <c r="B598" s="630"/>
      <c r="C598" s="11" t="s">
        <v>8</v>
      </c>
      <c r="D598" s="6" t="s">
        <v>517</v>
      </c>
      <c r="E598" s="6"/>
      <c r="F598" s="6"/>
      <c r="G598" s="6"/>
      <c r="H598" s="6"/>
      <c r="I598" s="6"/>
      <c r="J598" s="6"/>
      <c r="K598" s="6"/>
      <c r="L598" s="6"/>
      <c r="M598" s="6"/>
      <c r="N598" s="7"/>
    </row>
    <row r="599" spans="1:14" x14ac:dyDescent="0.25">
      <c r="A599" s="5"/>
      <c r="B599" s="630"/>
      <c r="C599" s="11" t="s">
        <v>443</v>
      </c>
      <c r="D599" s="6" t="s">
        <v>444</v>
      </c>
      <c r="E599" s="6"/>
      <c r="F599" s="6"/>
      <c r="G599" s="6"/>
      <c r="H599" s="6"/>
      <c r="I599" s="6"/>
      <c r="J599" s="6"/>
      <c r="K599" s="6"/>
      <c r="L599" s="6"/>
      <c r="M599" s="6"/>
      <c r="N599" s="7"/>
    </row>
    <row r="600" spans="1:14" x14ac:dyDescent="0.25">
      <c r="A600" s="5"/>
      <c r="B600" s="630"/>
      <c r="C600" s="11"/>
      <c r="D600" s="6"/>
      <c r="E600" s="6" t="s">
        <v>445</v>
      </c>
      <c r="F600" s="6"/>
      <c r="G600" s="6"/>
      <c r="H600" s="6"/>
      <c r="I600" s="6"/>
      <c r="J600" s="6"/>
      <c r="K600" s="6"/>
      <c r="L600" s="6"/>
      <c r="M600" s="6"/>
      <c r="N600" s="7"/>
    </row>
    <row r="601" spans="1:14" x14ac:dyDescent="0.25">
      <c r="A601" s="5"/>
      <c r="B601" s="630"/>
      <c r="C601" s="11"/>
      <c r="D601" s="6"/>
      <c r="E601" s="6"/>
      <c r="F601" s="6" t="s">
        <v>446</v>
      </c>
      <c r="G601" s="6"/>
      <c r="H601" s="6"/>
      <c r="I601" s="6"/>
      <c r="J601" s="6"/>
      <c r="K601" s="6"/>
      <c r="L601" s="6"/>
      <c r="M601" s="6"/>
      <c r="N601" s="7"/>
    </row>
    <row r="602" spans="1:14" x14ac:dyDescent="0.25">
      <c r="A602" s="5"/>
      <c r="B602" s="630"/>
      <c r="C602" s="11" t="s">
        <v>447</v>
      </c>
      <c r="D602" s="6" t="s">
        <v>448</v>
      </c>
      <c r="E602" s="6"/>
      <c r="F602" s="6"/>
      <c r="G602" s="6"/>
      <c r="H602" s="6"/>
      <c r="I602" s="6"/>
      <c r="J602" s="6"/>
      <c r="K602" s="6"/>
      <c r="L602" s="6"/>
      <c r="M602" s="6"/>
      <c r="N602" s="7"/>
    </row>
    <row r="603" spans="1:14" x14ac:dyDescent="0.25">
      <c r="A603" s="5"/>
      <c r="B603" s="631"/>
      <c r="C603" s="11"/>
      <c r="D603" s="6"/>
      <c r="E603" s="6" t="s">
        <v>451</v>
      </c>
      <c r="F603" s="6"/>
      <c r="G603" s="6"/>
      <c r="H603" s="6"/>
      <c r="I603" s="6"/>
      <c r="J603" s="6"/>
      <c r="K603" s="6"/>
      <c r="L603" s="6"/>
      <c r="M603" s="6"/>
      <c r="N603" s="7"/>
    </row>
    <row r="604" spans="1:14" x14ac:dyDescent="0.25">
      <c r="A604" s="5"/>
      <c r="B604" s="6"/>
      <c r="C604" s="11"/>
      <c r="D604" s="6"/>
      <c r="E604" s="6" t="s">
        <v>449</v>
      </c>
      <c r="F604" s="6"/>
      <c r="G604" s="6"/>
      <c r="H604" s="6"/>
      <c r="I604" s="6"/>
      <c r="J604" s="6"/>
      <c r="K604" s="6"/>
      <c r="L604" s="6"/>
      <c r="M604" s="6"/>
      <c r="N604" s="7"/>
    </row>
    <row r="605" spans="1:14" x14ac:dyDescent="0.25">
      <c r="A605" s="5"/>
      <c r="B605" s="544" t="s">
        <v>465</v>
      </c>
      <c r="C605" s="11" t="s">
        <v>450</v>
      </c>
      <c r="D605" s="6" t="s">
        <v>452</v>
      </c>
      <c r="E605" s="6"/>
      <c r="F605" s="6"/>
      <c r="G605" s="6"/>
      <c r="H605" s="6"/>
      <c r="I605" s="6"/>
      <c r="J605" s="6"/>
      <c r="K605" s="6"/>
      <c r="L605" s="6"/>
      <c r="M605" s="6"/>
      <c r="N605" s="7"/>
    </row>
    <row r="606" spans="1:14" x14ac:dyDescent="0.25">
      <c r="A606" s="5"/>
      <c r="B606" s="545"/>
      <c r="C606" s="11"/>
      <c r="D606" s="6"/>
      <c r="E606" s="6" t="s">
        <v>453</v>
      </c>
      <c r="F606" s="6"/>
      <c r="G606" s="6"/>
      <c r="H606" s="6"/>
      <c r="I606" s="6"/>
      <c r="J606" s="6"/>
      <c r="K606" s="6"/>
      <c r="L606" s="6"/>
      <c r="M606" s="6"/>
      <c r="N606" s="7"/>
    </row>
    <row r="607" spans="1:14" x14ac:dyDescent="0.25">
      <c r="A607" s="5"/>
      <c r="B607" s="545"/>
      <c r="C607" s="11"/>
      <c r="D607" s="6"/>
      <c r="E607" s="6"/>
      <c r="F607" s="6" t="s">
        <v>454</v>
      </c>
      <c r="G607" s="6"/>
      <c r="H607" s="6"/>
      <c r="I607" s="6"/>
      <c r="J607" s="6"/>
      <c r="K607" s="6"/>
      <c r="L607" s="6"/>
      <c r="M607" s="6"/>
      <c r="N607" s="7"/>
    </row>
    <row r="608" spans="1:14" x14ac:dyDescent="0.25">
      <c r="A608" s="5"/>
      <c r="B608" s="545"/>
      <c r="C608" s="11" t="s">
        <v>455</v>
      </c>
      <c r="D608" s="6" t="s">
        <v>456</v>
      </c>
      <c r="E608" s="6"/>
      <c r="F608" s="6"/>
      <c r="G608" s="6"/>
      <c r="H608" s="6"/>
      <c r="I608" s="6"/>
      <c r="J608" s="6"/>
      <c r="K608" s="6"/>
      <c r="L608" s="6"/>
      <c r="M608" s="6"/>
      <c r="N608" s="7"/>
    </row>
    <row r="609" spans="1:14" x14ac:dyDescent="0.25">
      <c r="A609" s="5"/>
      <c r="B609" s="545"/>
      <c r="C609" s="11"/>
      <c r="D609" s="6"/>
      <c r="E609" s="6" t="s">
        <v>847</v>
      </c>
      <c r="F609" s="6"/>
      <c r="G609" s="6"/>
      <c r="H609" s="6"/>
      <c r="I609" s="6"/>
      <c r="J609" s="6"/>
      <c r="K609" s="6"/>
      <c r="L609" s="6"/>
      <c r="M609" s="6"/>
      <c r="N609" s="7"/>
    </row>
    <row r="610" spans="1:14" x14ac:dyDescent="0.25">
      <c r="A610" s="5"/>
      <c r="B610" s="545"/>
      <c r="C610" s="11" t="s">
        <v>457</v>
      </c>
      <c r="D610" s="6" t="s">
        <v>458</v>
      </c>
      <c r="E610" s="6"/>
      <c r="F610" s="6"/>
      <c r="G610" s="6"/>
      <c r="H610" s="6"/>
      <c r="I610" s="6"/>
      <c r="J610" s="6"/>
      <c r="K610" s="6"/>
      <c r="L610" s="6"/>
      <c r="M610" s="6"/>
      <c r="N610" s="7"/>
    </row>
    <row r="611" spans="1:14" x14ac:dyDescent="0.25">
      <c r="A611" s="5"/>
      <c r="B611" s="545"/>
      <c r="C611" s="11"/>
      <c r="D611" s="6"/>
      <c r="E611" s="6" t="s">
        <v>459</v>
      </c>
      <c r="F611" s="6"/>
      <c r="G611" s="6"/>
      <c r="H611" s="6"/>
      <c r="I611" s="6"/>
      <c r="J611" s="6"/>
      <c r="K611" s="6"/>
      <c r="L611" s="6"/>
      <c r="M611" s="6"/>
      <c r="N611" s="7"/>
    </row>
    <row r="612" spans="1:14" x14ac:dyDescent="0.25">
      <c r="A612" s="5"/>
      <c r="B612" s="545"/>
      <c r="C612" s="11"/>
      <c r="D612" s="6"/>
      <c r="E612" s="6" t="s">
        <v>460</v>
      </c>
      <c r="F612" s="6"/>
      <c r="G612" s="6"/>
      <c r="H612" s="6"/>
      <c r="I612" s="6"/>
      <c r="J612" s="6"/>
      <c r="K612" s="6"/>
      <c r="L612" s="6"/>
      <c r="M612" s="6"/>
      <c r="N612" s="7"/>
    </row>
    <row r="613" spans="1:14" x14ac:dyDescent="0.25">
      <c r="A613" s="5"/>
      <c r="B613" s="545"/>
      <c r="C613" s="11"/>
      <c r="D613" s="6"/>
      <c r="E613" s="6"/>
      <c r="F613" s="6" t="s">
        <v>848</v>
      </c>
      <c r="G613" s="6"/>
      <c r="H613" s="6"/>
      <c r="I613" s="6"/>
      <c r="J613" s="6"/>
      <c r="K613" s="6"/>
      <c r="L613" s="6"/>
      <c r="M613" s="6"/>
      <c r="N613" s="7"/>
    </row>
    <row r="614" spans="1:14" x14ac:dyDescent="0.25">
      <c r="A614" s="5"/>
      <c r="B614" s="545"/>
      <c r="C614" s="11" t="s">
        <v>461</v>
      </c>
      <c r="D614" s="6" t="s">
        <v>462</v>
      </c>
      <c r="E614" s="6"/>
      <c r="F614" s="6"/>
      <c r="G614" s="6"/>
      <c r="H614" s="6"/>
      <c r="I614" s="6"/>
      <c r="J614" s="6"/>
      <c r="K614" s="6"/>
      <c r="L614" s="6"/>
      <c r="M614" s="6"/>
      <c r="N614" s="7"/>
    </row>
    <row r="615" spans="1:14" x14ac:dyDescent="0.25">
      <c r="A615" s="5"/>
      <c r="B615" s="546"/>
      <c r="C615" s="11"/>
      <c r="D615" s="6"/>
      <c r="E615" s="6" t="s">
        <v>463</v>
      </c>
      <c r="F615" s="6"/>
      <c r="G615" s="6"/>
      <c r="H615" s="6"/>
      <c r="I615" s="6"/>
      <c r="J615" s="6"/>
      <c r="K615" s="6"/>
      <c r="L615" s="6"/>
      <c r="M615" s="6"/>
      <c r="N615" s="7"/>
    </row>
    <row r="616" spans="1:14" x14ac:dyDescent="0.25">
      <c r="A616" s="5"/>
      <c r="B616" s="544" t="s">
        <v>473</v>
      </c>
      <c r="C616" s="11" t="s">
        <v>467</v>
      </c>
      <c r="D616" s="6" t="s">
        <v>468</v>
      </c>
      <c r="E616" s="6"/>
      <c r="F616" s="6"/>
      <c r="G616" s="6"/>
      <c r="H616" s="6"/>
      <c r="I616" s="6"/>
      <c r="J616" s="6"/>
      <c r="K616" s="6"/>
      <c r="L616" s="6"/>
      <c r="M616" s="6"/>
      <c r="N616" s="7"/>
    </row>
    <row r="617" spans="1:14" x14ac:dyDescent="0.25">
      <c r="A617" s="5"/>
      <c r="B617" s="545"/>
      <c r="C617" s="11"/>
      <c r="D617" s="6"/>
      <c r="E617" s="6" t="s">
        <v>469</v>
      </c>
      <c r="F617" s="6"/>
      <c r="G617" s="6"/>
      <c r="H617" s="6"/>
      <c r="I617" s="6"/>
      <c r="J617" s="6"/>
      <c r="K617" s="6"/>
      <c r="L617" s="6"/>
      <c r="M617" s="6"/>
      <c r="N617" s="7"/>
    </row>
    <row r="618" spans="1:14" x14ac:dyDescent="0.25">
      <c r="A618" s="5"/>
      <c r="B618" s="545"/>
      <c r="C618" s="11"/>
      <c r="D618" s="6"/>
      <c r="E618" s="6"/>
      <c r="F618" s="6" t="s">
        <v>470</v>
      </c>
      <c r="G618" s="6"/>
      <c r="H618" s="6"/>
      <c r="I618" s="6"/>
      <c r="J618" s="6"/>
      <c r="K618" s="6"/>
      <c r="L618" s="6"/>
      <c r="M618" s="6"/>
      <c r="N618" s="7"/>
    </row>
    <row r="619" spans="1:14" x14ac:dyDescent="0.25">
      <c r="A619" s="5"/>
      <c r="B619" s="545"/>
      <c r="C619" s="6"/>
      <c r="D619" s="6"/>
      <c r="E619" s="6" t="s">
        <v>474</v>
      </c>
      <c r="F619" s="6"/>
      <c r="G619" s="6"/>
      <c r="H619" s="6"/>
      <c r="I619" s="6"/>
      <c r="J619" s="6"/>
      <c r="K619" s="6"/>
      <c r="L619" s="6"/>
      <c r="M619" s="6"/>
      <c r="N619" s="7"/>
    </row>
    <row r="620" spans="1:14" x14ac:dyDescent="0.25">
      <c r="A620" s="5"/>
      <c r="B620" s="545"/>
      <c r="C620" s="6"/>
      <c r="D620" s="6"/>
      <c r="E620" s="6" t="s">
        <v>475</v>
      </c>
      <c r="F620" s="6"/>
      <c r="G620" s="6"/>
      <c r="H620" s="6"/>
      <c r="I620" s="6"/>
      <c r="J620" s="6"/>
      <c r="K620" s="6"/>
      <c r="L620" s="6"/>
      <c r="M620" s="6"/>
      <c r="N620" s="7"/>
    </row>
    <row r="621" spans="1:14" x14ac:dyDescent="0.25">
      <c r="A621" s="5"/>
      <c r="B621" s="545"/>
      <c r="C621" s="6"/>
      <c r="D621" s="6"/>
      <c r="E621" s="6" t="s">
        <v>471</v>
      </c>
      <c r="F621" s="6"/>
      <c r="G621" s="6"/>
      <c r="H621" s="6"/>
      <c r="I621" s="6"/>
      <c r="J621" s="6"/>
      <c r="K621" s="6"/>
      <c r="L621" s="6"/>
      <c r="M621" s="6"/>
      <c r="N621" s="7"/>
    </row>
    <row r="622" spans="1:14" x14ac:dyDescent="0.25">
      <c r="A622" s="5"/>
      <c r="B622" s="546"/>
      <c r="C622" s="6"/>
      <c r="D622" s="6"/>
      <c r="E622" s="6"/>
      <c r="F622" s="6" t="s">
        <v>476</v>
      </c>
      <c r="G622" s="6"/>
      <c r="H622" s="6"/>
      <c r="I622" s="6"/>
      <c r="J622" s="6"/>
      <c r="K622" s="6"/>
      <c r="L622" s="6"/>
      <c r="M622" s="6"/>
      <c r="N622" s="7"/>
    </row>
    <row r="623" spans="1:14" x14ac:dyDescent="0.25">
      <c r="A623" s="5"/>
      <c r="B623" s="260"/>
      <c r="C623" s="11" t="s">
        <v>477</v>
      </c>
      <c r="D623" s="6" t="s">
        <v>478</v>
      </c>
      <c r="E623" s="6"/>
      <c r="F623" s="6"/>
      <c r="G623" s="6"/>
      <c r="H623" s="6"/>
      <c r="I623" s="6"/>
      <c r="J623" s="6"/>
      <c r="K623" s="6"/>
      <c r="L623" s="6"/>
      <c r="M623" s="6"/>
      <c r="N623" s="7"/>
    </row>
    <row r="624" spans="1:14" x14ac:dyDescent="0.25">
      <c r="A624" s="5"/>
      <c r="B624" s="6"/>
      <c r="C624" s="6"/>
      <c r="D624" s="6"/>
      <c r="E624" s="261" t="s">
        <v>480</v>
      </c>
      <c r="F624" s="6"/>
      <c r="G624" s="6"/>
      <c r="H624" s="6"/>
      <c r="I624" s="6"/>
      <c r="J624" s="6"/>
      <c r="K624" s="6"/>
      <c r="L624" s="6"/>
      <c r="M624" s="6"/>
      <c r="N624" s="7"/>
    </row>
    <row r="625" spans="1:14" x14ac:dyDescent="0.25">
      <c r="A625" s="14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" t="s">
        <v>464</v>
      </c>
    </row>
    <row r="626" spans="1:14" ht="15.75" thickBot="1" x14ac:dyDescent="0.3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</row>
    <row r="627" spans="1:14" ht="16.5" thickBot="1" x14ac:dyDescent="0.3">
      <c r="A627" s="5"/>
      <c r="B627" s="6"/>
      <c r="C627" s="241" t="s">
        <v>482</v>
      </c>
      <c r="D627" s="242"/>
      <c r="E627" s="242"/>
      <c r="F627" s="265"/>
      <c r="G627" s="6"/>
      <c r="H627" s="6"/>
      <c r="I627" s="6"/>
      <c r="J627" s="6"/>
      <c r="K627" s="6"/>
      <c r="L627" s="6"/>
      <c r="M627" s="6"/>
      <c r="N627" s="7"/>
    </row>
    <row r="628" spans="1:14" x14ac:dyDescent="0.25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7"/>
    </row>
    <row r="629" spans="1:14" x14ac:dyDescent="0.25">
      <c r="A629" s="5"/>
      <c r="B629" s="6"/>
      <c r="C629" s="11"/>
      <c r="D629" s="6" t="s">
        <v>483</v>
      </c>
      <c r="E629" s="6"/>
      <c r="F629" s="6"/>
      <c r="G629" s="6"/>
      <c r="H629" s="6"/>
      <c r="I629" s="6"/>
      <c r="J629" s="6"/>
      <c r="K629" s="6"/>
      <c r="L629" s="6"/>
      <c r="M629" s="6"/>
      <c r="N629" s="7"/>
    </row>
    <row r="630" spans="1:14" x14ac:dyDescent="0.25">
      <c r="A630" s="5"/>
      <c r="B630" s="6"/>
      <c r="C630" s="11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7"/>
    </row>
    <row r="631" spans="1:14" x14ac:dyDescent="0.25">
      <c r="A631" s="5"/>
      <c r="B631" s="6"/>
      <c r="C631" s="11"/>
      <c r="D631" s="19" t="s">
        <v>484</v>
      </c>
      <c r="E631" s="19"/>
      <c r="F631" s="6"/>
      <c r="G631" s="6"/>
      <c r="H631" s="6"/>
      <c r="I631" s="6"/>
      <c r="J631" s="6"/>
      <c r="K631" s="6"/>
      <c r="L631" s="6"/>
      <c r="M631" s="6"/>
      <c r="N631" s="7"/>
    </row>
    <row r="632" spans="1:14" x14ac:dyDescent="0.25">
      <c r="A632" s="5"/>
      <c r="B632" s="6"/>
      <c r="C632" s="11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7"/>
    </row>
    <row r="633" spans="1:14" x14ac:dyDescent="0.25">
      <c r="A633" s="5"/>
      <c r="B633" s="6"/>
      <c r="C633" s="11"/>
      <c r="D633" s="11" t="s">
        <v>1</v>
      </c>
      <c r="E633" s="6" t="s">
        <v>487</v>
      </c>
      <c r="F633" s="6"/>
      <c r="G633" s="6"/>
      <c r="H633" s="6"/>
      <c r="I633" s="6"/>
      <c r="J633" s="6" t="s">
        <v>508</v>
      </c>
      <c r="K633" s="6"/>
      <c r="L633" s="6"/>
      <c r="M633" s="6"/>
      <c r="N633" s="7"/>
    </row>
    <row r="634" spans="1:14" x14ac:dyDescent="0.25">
      <c r="A634" s="5"/>
      <c r="B634" s="6"/>
      <c r="C634" s="11"/>
      <c r="D634" s="11"/>
      <c r="E634" s="6"/>
      <c r="F634" s="6" t="s">
        <v>485</v>
      </c>
      <c r="G634" s="6"/>
      <c r="H634" s="6"/>
      <c r="I634" s="6"/>
      <c r="J634" s="6"/>
      <c r="K634" s="6"/>
      <c r="L634" s="268">
        <f>613.41*1.2</f>
        <v>736.09199999999998</v>
      </c>
      <c r="M634" s="269" t="s">
        <v>226</v>
      </c>
      <c r="N634" s="7"/>
    </row>
    <row r="635" spans="1:14" x14ac:dyDescent="0.25">
      <c r="A635" s="5"/>
      <c r="B635" s="570" t="s">
        <v>507</v>
      </c>
      <c r="C635" s="571"/>
      <c r="D635" s="11"/>
      <c r="E635" s="6"/>
      <c r="F635" s="6"/>
      <c r="G635" s="6" t="s">
        <v>486</v>
      </c>
      <c r="H635" s="6"/>
      <c r="I635" s="6"/>
      <c r="J635" s="6" t="s">
        <v>506</v>
      </c>
      <c r="K635" s="6"/>
      <c r="L635" s="6"/>
      <c r="M635" s="6"/>
      <c r="N635" s="7"/>
    </row>
    <row r="636" spans="1:14" x14ac:dyDescent="0.25">
      <c r="A636" s="5"/>
      <c r="B636" s="6"/>
      <c r="C636" s="11"/>
      <c r="D636" s="11"/>
      <c r="E636" s="6"/>
      <c r="F636" s="6" t="s">
        <v>488</v>
      </c>
      <c r="G636" s="6"/>
      <c r="H636" s="6"/>
      <c r="I636" s="6"/>
      <c r="J636" s="6"/>
      <c r="K636" s="6"/>
      <c r="L636" s="6"/>
      <c r="M636" s="6"/>
      <c r="N636" s="7"/>
    </row>
    <row r="637" spans="1:14" x14ac:dyDescent="0.25">
      <c r="A637" s="5"/>
      <c r="B637" s="6"/>
      <c r="C637" s="11"/>
      <c r="D637" s="11"/>
      <c r="E637" s="6"/>
      <c r="F637" s="6"/>
      <c r="G637" s="6"/>
      <c r="H637" s="6"/>
      <c r="I637" s="6"/>
      <c r="J637" s="6"/>
      <c r="K637" s="6"/>
      <c r="L637" s="6"/>
      <c r="M637" s="6"/>
      <c r="N637" s="7"/>
    </row>
    <row r="638" spans="1:14" x14ac:dyDescent="0.25">
      <c r="A638" s="5"/>
      <c r="B638" s="6"/>
      <c r="C638" s="11"/>
      <c r="D638" s="11" t="s">
        <v>3</v>
      </c>
      <c r="E638" s="581" t="s">
        <v>490</v>
      </c>
      <c r="F638" s="581"/>
      <c r="G638" s="6"/>
      <c r="H638" s="6"/>
      <c r="I638" s="6"/>
      <c r="J638" s="6"/>
      <c r="K638" s="6"/>
      <c r="L638" s="6"/>
      <c r="M638" s="6"/>
      <c r="N638" s="7"/>
    </row>
    <row r="639" spans="1:14" x14ac:dyDescent="0.25">
      <c r="A639" s="5"/>
      <c r="B639" s="6"/>
      <c r="C639" s="11"/>
      <c r="D639" s="11"/>
      <c r="E639" s="6"/>
      <c r="F639" s="6" t="s">
        <v>491</v>
      </c>
      <c r="G639" s="6"/>
      <c r="H639" s="6"/>
      <c r="I639" s="6"/>
      <c r="J639" s="6"/>
      <c r="K639" s="6"/>
      <c r="L639" s="6"/>
      <c r="M639" s="6"/>
      <c r="N639" s="7"/>
    </row>
    <row r="640" spans="1:14" x14ac:dyDescent="0.25">
      <c r="A640" s="5"/>
      <c r="B640" s="6"/>
      <c r="C640" s="11"/>
      <c r="D640" s="11"/>
      <c r="E640" s="6"/>
      <c r="F640" s="6" t="s">
        <v>212</v>
      </c>
      <c r="G640" s="6"/>
      <c r="H640" s="6"/>
      <c r="I640" s="6"/>
      <c r="J640" s="6"/>
      <c r="K640" s="6"/>
      <c r="L640" s="6"/>
      <c r="M640" s="6"/>
      <c r="N640" s="7"/>
    </row>
    <row r="641" spans="1:14" x14ac:dyDescent="0.25">
      <c r="A641" s="5"/>
      <c r="B641" s="6"/>
      <c r="C641" s="11"/>
      <c r="D641" s="11"/>
      <c r="E641" s="6"/>
      <c r="F641" s="6" t="s">
        <v>489</v>
      </c>
      <c r="G641" s="6"/>
      <c r="H641" s="6"/>
      <c r="I641" s="6"/>
      <c r="J641" s="6"/>
      <c r="K641" s="6"/>
      <c r="L641" s="6"/>
      <c r="M641" s="6"/>
      <c r="N641" s="7"/>
    </row>
    <row r="642" spans="1:14" x14ac:dyDescent="0.25">
      <c r="A642" s="5"/>
      <c r="B642" s="6"/>
      <c r="C642" s="11"/>
      <c r="D642" s="11"/>
      <c r="E642" s="6"/>
      <c r="F642" s="6" t="s">
        <v>214</v>
      </c>
      <c r="G642" s="6"/>
      <c r="H642" s="6"/>
      <c r="I642" s="6"/>
      <c r="J642" s="6"/>
      <c r="K642" s="6"/>
      <c r="L642" s="6"/>
      <c r="M642" s="6"/>
      <c r="N642" s="7"/>
    </row>
    <row r="643" spans="1:14" x14ac:dyDescent="0.25">
      <c r="A643" s="5"/>
      <c r="B643" s="6"/>
      <c r="C643" s="11"/>
      <c r="D643" s="6"/>
      <c r="E643" s="6"/>
      <c r="F643" s="6" t="s">
        <v>502</v>
      </c>
      <c r="G643" s="6"/>
      <c r="H643" s="6"/>
      <c r="I643" s="6"/>
      <c r="J643" s="6"/>
      <c r="K643" s="6"/>
      <c r="L643" s="6"/>
      <c r="M643" s="6"/>
      <c r="N643" s="7"/>
    </row>
    <row r="644" spans="1:14" x14ac:dyDescent="0.25">
      <c r="A644" s="5"/>
      <c r="B644" s="6"/>
      <c r="C644" s="11"/>
      <c r="D644" s="6"/>
      <c r="E644" s="6"/>
      <c r="F644" s="6"/>
      <c r="G644" s="6" t="s">
        <v>492</v>
      </c>
      <c r="H644" s="6"/>
      <c r="I644" s="6"/>
      <c r="J644" s="6"/>
      <c r="K644" s="6"/>
      <c r="L644" s="6"/>
      <c r="M644" s="6"/>
      <c r="N644" s="7"/>
    </row>
    <row r="645" spans="1:14" x14ac:dyDescent="0.25">
      <c r="A645" s="5"/>
      <c r="B645" s="6"/>
      <c r="C645" s="6"/>
      <c r="D645" s="6"/>
      <c r="E645" s="6"/>
      <c r="F645" s="6"/>
      <c r="G645" s="6" t="s">
        <v>493</v>
      </c>
      <c r="H645" s="6"/>
      <c r="I645" s="6"/>
      <c r="J645" s="6"/>
      <c r="K645" s="6"/>
      <c r="L645" s="6"/>
      <c r="M645" s="6"/>
      <c r="N645" s="7"/>
    </row>
    <row r="646" spans="1:14" x14ac:dyDescent="0.25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7"/>
    </row>
    <row r="647" spans="1:14" x14ac:dyDescent="0.25">
      <c r="A647" s="5"/>
      <c r="B647" s="6"/>
      <c r="C647" s="6"/>
      <c r="D647" s="11" t="s">
        <v>8</v>
      </c>
      <c r="E647" s="6" t="s">
        <v>498</v>
      </c>
      <c r="F647" s="6"/>
      <c r="G647" s="6"/>
      <c r="H647" s="6"/>
      <c r="I647" s="6"/>
      <c r="J647" s="6"/>
      <c r="K647" s="6"/>
      <c r="L647" s="6"/>
      <c r="M647" s="6"/>
      <c r="N647" s="7"/>
    </row>
    <row r="648" spans="1:14" x14ac:dyDescent="0.25">
      <c r="A648" s="5"/>
      <c r="B648" s="6"/>
      <c r="C648" s="6"/>
      <c r="D648" s="6"/>
      <c r="E648" s="6"/>
      <c r="F648" s="6" t="s">
        <v>494</v>
      </c>
      <c r="G648" s="6"/>
      <c r="H648" s="6"/>
      <c r="I648" s="6"/>
      <c r="J648" s="6"/>
      <c r="K648" s="6"/>
      <c r="L648" s="6"/>
      <c r="M648" s="6"/>
      <c r="N648" s="7"/>
    </row>
    <row r="649" spans="1:14" x14ac:dyDescent="0.25">
      <c r="A649" s="5"/>
      <c r="B649" s="6"/>
      <c r="C649" s="6"/>
      <c r="D649" s="6"/>
      <c r="E649" s="6"/>
      <c r="F649" s="6"/>
      <c r="G649" s="6" t="s">
        <v>497</v>
      </c>
      <c r="H649" s="6"/>
      <c r="I649" s="6"/>
      <c r="J649" s="6"/>
      <c r="K649" s="6"/>
      <c r="L649" s="6"/>
      <c r="M649" s="6"/>
      <c r="N649" s="7"/>
    </row>
    <row r="650" spans="1:14" x14ac:dyDescent="0.25">
      <c r="A650" s="5"/>
      <c r="B650" s="6"/>
      <c r="C650" s="6"/>
      <c r="D650" s="6"/>
      <c r="E650" s="6"/>
      <c r="F650" s="6" t="s">
        <v>495</v>
      </c>
      <c r="G650" s="6"/>
      <c r="H650" s="6"/>
      <c r="I650" s="6"/>
      <c r="J650" s="6"/>
      <c r="K650" s="6"/>
      <c r="L650" s="6"/>
      <c r="M650" s="6"/>
      <c r="N650" s="7"/>
    </row>
    <row r="651" spans="1:14" x14ac:dyDescent="0.25">
      <c r="A651" s="5"/>
      <c r="B651" s="6"/>
      <c r="C651" s="6"/>
      <c r="D651" s="6"/>
      <c r="E651" s="6"/>
      <c r="F651" s="6" t="s">
        <v>496</v>
      </c>
      <c r="G651" s="6"/>
      <c r="H651" s="6"/>
      <c r="I651" s="6"/>
      <c r="J651" s="6"/>
      <c r="K651" s="6"/>
      <c r="L651" s="6"/>
      <c r="M651" s="6"/>
      <c r="N651" s="7"/>
    </row>
    <row r="652" spans="1:14" x14ac:dyDescent="0.25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7"/>
    </row>
    <row r="653" spans="1:14" x14ac:dyDescent="0.25">
      <c r="A653" s="5"/>
      <c r="B653" s="6"/>
      <c r="C653" s="6"/>
      <c r="D653" s="11" t="s">
        <v>443</v>
      </c>
      <c r="E653" s="13" t="s">
        <v>499</v>
      </c>
      <c r="F653" s="13"/>
      <c r="G653" s="6"/>
      <c r="H653" s="6"/>
      <c r="I653" s="6"/>
      <c r="J653" s="6"/>
      <c r="K653" s="6"/>
      <c r="L653" s="6"/>
      <c r="M653" s="6"/>
      <c r="N653" s="7"/>
    </row>
    <row r="654" spans="1:14" x14ac:dyDescent="0.25">
      <c r="A654" s="5"/>
      <c r="B654" s="6"/>
      <c r="C654" s="6"/>
      <c r="D654" s="6"/>
      <c r="E654" s="6"/>
      <c r="F654" s="6" t="s">
        <v>504</v>
      </c>
      <c r="G654" s="6"/>
      <c r="H654" s="6"/>
      <c r="I654" s="6"/>
      <c r="J654" s="6"/>
      <c r="K654" s="6"/>
      <c r="L654" s="6"/>
      <c r="M654" s="6"/>
      <c r="N654" s="7"/>
    </row>
    <row r="655" spans="1:14" x14ac:dyDescent="0.25">
      <c r="A655" s="5"/>
      <c r="B655" s="6"/>
      <c r="C655" s="6"/>
      <c r="D655" s="6"/>
      <c r="E655" s="6"/>
      <c r="F655" s="6" t="s">
        <v>500</v>
      </c>
      <c r="G655" s="6"/>
      <c r="H655" s="6"/>
      <c r="I655" s="6"/>
      <c r="J655" s="6"/>
      <c r="K655" s="6"/>
      <c r="L655" s="6"/>
      <c r="M655" s="6"/>
      <c r="N655" s="7"/>
    </row>
    <row r="656" spans="1:14" x14ac:dyDescent="0.25">
      <c r="A656" s="5"/>
      <c r="B656" s="6"/>
      <c r="C656" s="6"/>
      <c r="D656" s="6"/>
      <c r="E656" s="6"/>
      <c r="F656" s="6"/>
      <c r="G656" s="6" t="s">
        <v>501</v>
      </c>
      <c r="H656" s="6"/>
      <c r="I656" s="6"/>
      <c r="J656" s="6"/>
      <c r="K656" s="6"/>
      <c r="L656" s="6"/>
      <c r="M656" s="6"/>
      <c r="N656" s="7"/>
    </row>
    <row r="657" spans="1:14" x14ac:dyDescent="0.25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7"/>
    </row>
    <row r="658" spans="1:14" x14ac:dyDescent="0.25">
      <c r="A658" s="14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" t="s">
        <v>503</v>
      </c>
    </row>
    <row r="659" spans="1:14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</row>
    <row r="660" spans="1:14" x14ac:dyDescent="0.25">
      <c r="A660" s="5"/>
      <c r="B660" s="6"/>
      <c r="C660" s="6"/>
      <c r="D660" s="19" t="s">
        <v>505</v>
      </c>
      <c r="E660" s="19"/>
      <c r="F660" s="19"/>
      <c r="G660" s="19"/>
      <c r="H660" s="19"/>
      <c r="I660" s="19"/>
      <c r="J660" s="19"/>
      <c r="K660" s="19"/>
      <c r="L660" s="19"/>
      <c r="M660" s="6"/>
      <c r="N660" s="7"/>
    </row>
    <row r="661" spans="1:14" x14ac:dyDescent="0.25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7"/>
    </row>
    <row r="662" spans="1:14" x14ac:dyDescent="0.25">
      <c r="A662" s="5"/>
      <c r="B662" s="6"/>
      <c r="C662" s="6"/>
      <c r="D662" s="6"/>
      <c r="E662" s="570" t="s">
        <v>519</v>
      </c>
      <c r="F662" s="572"/>
      <c r="G662" s="572"/>
      <c r="H662" s="572"/>
      <c r="I662" s="572"/>
      <c r="J662" s="572"/>
      <c r="K662" s="571"/>
      <c r="L662" s="6"/>
      <c r="M662" s="6"/>
      <c r="N662" s="7"/>
    </row>
    <row r="663" spans="1:14" x14ac:dyDescent="0.25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7"/>
    </row>
    <row r="664" spans="1:14" x14ac:dyDescent="0.25">
      <c r="A664" s="5"/>
      <c r="B664" s="259" t="s">
        <v>1</v>
      </c>
      <c r="C664" s="13" t="s">
        <v>520</v>
      </c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20"/>
    </row>
    <row r="665" spans="1:14" x14ac:dyDescent="0.25">
      <c r="A665" s="5"/>
      <c r="B665" s="259"/>
      <c r="C665" s="11" t="s">
        <v>62</v>
      </c>
      <c r="D665" s="6" t="s">
        <v>521</v>
      </c>
      <c r="E665" s="6"/>
      <c r="F665" s="6"/>
      <c r="G665" s="6"/>
      <c r="H665" s="6"/>
      <c r="I665" s="6"/>
      <c r="J665" s="6"/>
      <c r="K665" s="6"/>
      <c r="L665" s="6"/>
      <c r="M665" s="6"/>
      <c r="N665" s="7"/>
    </row>
    <row r="666" spans="1:14" x14ac:dyDescent="0.25">
      <c r="A666" s="5"/>
      <c r="B666" s="259"/>
      <c r="C666" s="11"/>
      <c r="D666" s="6"/>
      <c r="E666" s="6" t="s">
        <v>522</v>
      </c>
      <c r="F666" s="6"/>
      <c r="G666" s="6"/>
      <c r="H666" s="6"/>
      <c r="I666" s="6"/>
      <c r="J666" s="6"/>
      <c r="K666" s="6"/>
      <c r="L666" s="6"/>
      <c r="M666" s="6"/>
      <c r="N666" s="7"/>
    </row>
    <row r="667" spans="1:14" x14ac:dyDescent="0.25">
      <c r="A667" s="5"/>
      <c r="B667" s="259"/>
      <c r="C667" s="11" t="s">
        <v>117</v>
      </c>
      <c r="D667" s="6" t="s">
        <v>524</v>
      </c>
      <c r="E667" s="6"/>
      <c r="F667" s="6"/>
      <c r="G667" s="6"/>
      <c r="H667" s="6"/>
      <c r="I667" s="6" t="s">
        <v>569</v>
      </c>
      <c r="J667" s="6"/>
      <c r="K667" s="6"/>
      <c r="L667" s="6"/>
      <c r="M667" s="6"/>
      <c r="N667" s="7"/>
    </row>
    <row r="668" spans="1:14" x14ac:dyDescent="0.25">
      <c r="A668" s="5"/>
      <c r="B668" s="259"/>
      <c r="C668" s="11" t="s">
        <v>96</v>
      </c>
      <c r="D668" s="45" t="s">
        <v>523</v>
      </c>
      <c r="E668" s="13"/>
      <c r="F668" s="6"/>
      <c r="G668" s="6"/>
      <c r="H668" s="6"/>
      <c r="I668" s="6" t="s">
        <v>534</v>
      </c>
      <c r="J668" s="6"/>
      <c r="K668" s="6"/>
      <c r="L668" s="6"/>
      <c r="M668" s="6"/>
      <c r="N668" s="7"/>
    </row>
    <row r="669" spans="1:14" x14ac:dyDescent="0.25">
      <c r="A669" s="5"/>
      <c r="B669" s="259"/>
      <c r="C669" s="11"/>
      <c r="D669" s="6"/>
      <c r="E669" s="6" t="s">
        <v>525</v>
      </c>
      <c r="F669" s="6"/>
      <c r="G669" s="6"/>
      <c r="H669" s="6"/>
      <c r="I669" s="6"/>
      <c r="J669" s="6"/>
      <c r="K669" s="6" t="s">
        <v>526</v>
      </c>
      <c r="L669" s="6"/>
      <c r="M669" s="6"/>
      <c r="N669" s="7"/>
    </row>
    <row r="670" spans="1:14" x14ac:dyDescent="0.25">
      <c r="A670" s="5"/>
      <c r="B670" s="259"/>
      <c r="C670" s="11"/>
      <c r="D670" s="6"/>
      <c r="E670" s="6" t="s">
        <v>570</v>
      </c>
      <c r="F670" s="6"/>
      <c r="G670" s="6"/>
      <c r="H670" s="6"/>
      <c r="I670" s="6"/>
      <c r="J670" s="6"/>
      <c r="K670" s="6"/>
      <c r="L670" s="6"/>
      <c r="M670" s="6"/>
      <c r="N670" s="7"/>
    </row>
    <row r="671" spans="1:14" x14ac:dyDescent="0.25">
      <c r="A671" s="5"/>
      <c r="B671" s="259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7"/>
    </row>
    <row r="672" spans="1:14" x14ac:dyDescent="0.25">
      <c r="A672" s="5"/>
      <c r="B672" s="259" t="s">
        <v>3</v>
      </c>
      <c r="C672" s="13" t="s">
        <v>527</v>
      </c>
      <c r="D672" s="13"/>
      <c r="E672" s="13"/>
      <c r="F672" s="13"/>
      <c r="G672" s="13"/>
      <c r="H672" s="13"/>
      <c r="I672" s="13"/>
      <c r="J672" s="13"/>
      <c r="K672" s="6"/>
      <c r="L672" s="6"/>
      <c r="M672" s="6"/>
      <c r="N672" s="7"/>
    </row>
    <row r="673" spans="1:14" x14ac:dyDescent="0.25">
      <c r="A673" s="5"/>
      <c r="B673" s="259"/>
      <c r="C673" s="11" t="s">
        <v>62</v>
      </c>
      <c r="D673" s="13" t="s">
        <v>528</v>
      </c>
      <c r="E673" s="13"/>
      <c r="F673" s="13"/>
      <c r="G673" s="13"/>
      <c r="H673" s="6"/>
      <c r="I673" s="6"/>
      <c r="J673" s="6"/>
      <c r="K673" s="6"/>
      <c r="L673" s="6"/>
      <c r="M673" s="6"/>
      <c r="N673" s="7"/>
    </row>
    <row r="674" spans="1:14" x14ac:dyDescent="0.25">
      <c r="A674" s="5"/>
      <c r="B674" s="259"/>
      <c r="C674" s="11"/>
      <c r="D674" s="6"/>
      <c r="E674" s="6" t="s">
        <v>533</v>
      </c>
      <c r="F674" s="6"/>
      <c r="G674" s="6"/>
      <c r="H674" s="6"/>
      <c r="I674" s="6"/>
      <c r="J674" s="6"/>
      <c r="K674" s="6"/>
      <c r="L674" s="6" t="s">
        <v>531</v>
      </c>
      <c r="M674" s="547" t="s">
        <v>849</v>
      </c>
      <c r="N674" s="169" t="s">
        <v>850</v>
      </c>
    </row>
    <row r="675" spans="1:14" x14ac:dyDescent="0.25">
      <c r="A675" s="5"/>
      <c r="B675" s="259"/>
      <c r="C675" s="11"/>
      <c r="D675" s="6"/>
      <c r="E675" s="6" t="s">
        <v>529</v>
      </c>
      <c r="F675" s="6"/>
      <c r="G675" s="6"/>
      <c r="H675" s="6"/>
      <c r="I675" s="6"/>
      <c r="J675" s="6"/>
      <c r="K675" s="6"/>
      <c r="L675" s="6"/>
      <c r="M675" s="548"/>
      <c r="N675" s="117" t="s">
        <v>851</v>
      </c>
    </row>
    <row r="676" spans="1:14" x14ac:dyDescent="0.25">
      <c r="A676" s="5"/>
      <c r="B676" s="259"/>
      <c r="C676" s="11"/>
      <c r="D676" s="6"/>
      <c r="E676" s="6" t="s">
        <v>530</v>
      </c>
      <c r="F676" s="6"/>
      <c r="G676" s="6"/>
      <c r="H676" s="6"/>
      <c r="I676" s="6"/>
      <c r="J676" s="6"/>
      <c r="K676" s="6"/>
      <c r="L676" s="6"/>
      <c r="M676" s="6"/>
      <c r="N676" s="7"/>
    </row>
    <row r="677" spans="1:14" x14ac:dyDescent="0.25">
      <c r="A677" s="5"/>
      <c r="B677" s="259"/>
      <c r="C677" s="11" t="s">
        <v>117</v>
      </c>
      <c r="D677" s="6" t="s">
        <v>532</v>
      </c>
      <c r="E677" s="6"/>
      <c r="F677" s="6"/>
      <c r="G677" s="6"/>
      <c r="H677" s="6"/>
      <c r="I677" s="6"/>
      <c r="J677" s="6"/>
      <c r="K677" s="6"/>
      <c r="L677" s="6"/>
      <c r="M677" s="6"/>
      <c r="N677" s="7"/>
    </row>
    <row r="678" spans="1:14" x14ac:dyDescent="0.25">
      <c r="A678" s="5"/>
      <c r="B678" s="259"/>
      <c r="C678" s="11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7"/>
    </row>
    <row r="679" spans="1:14" x14ac:dyDescent="0.25">
      <c r="A679" s="5"/>
      <c r="B679" s="259" t="s">
        <v>8</v>
      </c>
      <c r="C679" s="13" t="s">
        <v>540</v>
      </c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20"/>
    </row>
    <row r="680" spans="1:14" x14ac:dyDescent="0.25">
      <c r="A680" s="5"/>
      <c r="B680" s="259"/>
      <c r="C680" s="6"/>
      <c r="D680" s="6"/>
      <c r="E680" s="6" t="s">
        <v>537</v>
      </c>
      <c r="F680" s="6"/>
      <c r="G680" s="6"/>
      <c r="H680" s="6"/>
      <c r="I680" s="6"/>
      <c r="J680" s="6"/>
      <c r="K680" s="6"/>
      <c r="L680" s="6"/>
      <c r="M680" s="6"/>
      <c r="N680" s="7"/>
    </row>
    <row r="681" spans="1:14" x14ac:dyDescent="0.25">
      <c r="A681" s="5"/>
      <c r="B681" s="574" t="s">
        <v>549</v>
      </c>
      <c r="C681" s="575"/>
      <c r="D681" s="576"/>
      <c r="E681" s="6"/>
      <c r="F681" s="6" t="s">
        <v>535</v>
      </c>
      <c r="G681" s="6"/>
      <c r="H681" s="6"/>
      <c r="I681" s="6" t="s">
        <v>536</v>
      </c>
      <c r="J681" s="6"/>
      <c r="K681" s="6"/>
      <c r="L681" s="6"/>
      <c r="M681" s="6"/>
      <c r="N681" s="7"/>
    </row>
    <row r="682" spans="1:14" x14ac:dyDescent="0.25">
      <c r="A682" s="5"/>
      <c r="B682" s="577"/>
      <c r="C682" s="578"/>
      <c r="D682" s="579"/>
      <c r="E682" s="6"/>
      <c r="F682" s="6" t="s">
        <v>538</v>
      </c>
      <c r="G682" s="6"/>
      <c r="H682" s="6"/>
      <c r="I682" s="6" t="s">
        <v>539</v>
      </c>
      <c r="J682" s="6"/>
      <c r="K682" s="6"/>
      <c r="L682" s="6"/>
      <c r="M682" s="6"/>
      <c r="N682" s="7"/>
    </row>
    <row r="683" spans="1:14" x14ac:dyDescent="0.25">
      <c r="A683" s="5"/>
      <c r="B683" s="6"/>
      <c r="C683" s="6"/>
      <c r="D683" s="6"/>
      <c r="E683" s="6"/>
      <c r="F683" s="6" t="s">
        <v>852</v>
      </c>
      <c r="G683" s="6"/>
      <c r="H683" s="6"/>
      <c r="I683" s="6"/>
      <c r="J683" s="6"/>
      <c r="K683" s="6"/>
      <c r="L683" s="6"/>
      <c r="M683" s="6"/>
      <c r="N683" s="7"/>
    </row>
    <row r="684" spans="1:14" x14ac:dyDescent="0.25">
      <c r="A684" s="5"/>
      <c r="B684" s="6"/>
      <c r="C684" s="6"/>
      <c r="D684" s="6"/>
      <c r="E684" s="2" t="s">
        <v>541</v>
      </c>
      <c r="F684" s="3"/>
      <c r="G684" s="3"/>
      <c r="H684" s="3"/>
      <c r="I684" s="3"/>
      <c r="J684" s="4"/>
      <c r="K684" s="6"/>
      <c r="L684" s="6"/>
      <c r="M684" s="6"/>
      <c r="N684" s="7"/>
    </row>
    <row r="685" spans="1:14" x14ac:dyDescent="0.25">
      <c r="A685" s="5"/>
      <c r="B685" s="6"/>
      <c r="C685" s="6"/>
      <c r="D685" s="6"/>
      <c r="E685" s="14"/>
      <c r="F685" s="15" t="s">
        <v>542</v>
      </c>
      <c r="G685" s="15"/>
      <c r="H685" s="15"/>
      <c r="I685" s="15"/>
      <c r="J685" s="234"/>
      <c r="K685" s="6"/>
      <c r="L685" s="6"/>
      <c r="M685" s="6"/>
      <c r="N685" s="7"/>
    </row>
    <row r="686" spans="1:14" x14ac:dyDescent="0.25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7"/>
    </row>
    <row r="687" spans="1:14" x14ac:dyDescent="0.25">
      <c r="A687" s="5"/>
      <c r="B687" s="259"/>
      <c r="C687" s="6"/>
      <c r="D687" s="6" t="s">
        <v>543</v>
      </c>
      <c r="E687" s="6"/>
      <c r="F687" s="6"/>
      <c r="G687" s="6"/>
      <c r="H687" s="6"/>
      <c r="I687" s="6"/>
      <c r="J687" s="6"/>
      <c r="K687" s="6"/>
      <c r="L687" s="6"/>
      <c r="M687" s="6"/>
      <c r="N687" s="7"/>
    </row>
    <row r="688" spans="1:14" x14ac:dyDescent="0.25">
      <c r="A688" s="5"/>
      <c r="B688" s="493" t="s">
        <v>546</v>
      </c>
      <c r="C688" s="493"/>
      <c r="D688" s="494"/>
      <c r="E688" s="6" t="s">
        <v>544</v>
      </c>
      <c r="F688" s="6"/>
      <c r="G688" s="6"/>
      <c r="H688" s="6"/>
      <c r="I688" s="6"/>
      <c r="J688" s="6"/>
      <c r="K688" s="6"/>
      <c r="L688" s="6"/>
      <c r="M688" s="6"/>
      <c r="N688" s="7"/>
    </row>
    <row r="689" spans="1:14" x14ac:dyDescent="0.25">
      <c r="A689" s="5"/>
      <c r="B689" s="573" t="s">
        <v>547</v>
      </c>
      <c r="C689" s="573"/>
      <c r="D689" s="214"/>
      <c r="E689" s="6" t="s">
        <v>545</v>
      </c>
      <c r="F689" s="6"/>
      <c r="G689" s="6"/>
      <c r="H689" s="6"/>
      <c r="I689" s="6" t="s">
        <v>853</v>
      </c>
      <c r="J689" s="6"/>
      <c r="K689" s="6"/>
      <c r="L689" s="6"/>
      <c r="M689" s="6"/>
      <c r="N689" s="7"/>
    </row>
    <row r="690" spans="1:14" x14ac:dyDescent="0.25">
      <c r="A690" s="5"/>
      <c r="B690" s="6"/>
      <c r="C690" s="6"/>
      <c r="D690" s="6"/>
      <c r="E690" s="11" t="s">
        <v>550</v>
      </c>
      <c r="F690" s="6" t="s">
        <v>854</v>
      </c>
      <c r="G690" s="6"/>
      <c r="H690" s="6"/>
      <c r="I690" s="6"/>
      <c r="J690" s="6"/>
      <c r="K690" s="6"/>
      <c r="L690" s="6"/>
      <c r="M690" s="6"/>
      <c r="N690" s="7"/>
    </row>
    <row r="691" spans="1:14" x14ac:dyDescent="0.25">
      <c r="A691" s="14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" t="s">
        <v>548</v>
      </c>
    </row>
    <row r="692" spans="1:14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</row>
    <row r="693" spans="1:14" x14ac:dyDescent="0.25">
      <c r="A693" s="5"/>
      <c r="B693" s="284" t="s">
        <v>443</v>
      </c>
      <c r="C693" s="19" t="s">
        <v>586</v>
      </c>
      <c r="D693" s="19"/>
      <c r="E693" s="19"/>
      <c r="F693" s="19"/>
      <c r="G693" s="19"/>
      <c r="H693" s="19"/>
      <c r="I693" s="239"/>
      <c r="J693" s="239"/>
      <c r="K693" s="6"/>
      <c r="L693" s="6"/>
      <c r="M693" s="6"/>
      <c r="N693" s="7"/>
    </row>
    <row r="694" spans="1:14" ht="15.75" thickBot="1" x14ac:dyDescent="0.3">
      <c r="A694" s="5"/>
      <c r="B694" s="259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7"/>
    </row>
    <row r="695" spans="1:14" x14ac:dyDescent="0.25">
      <c r="A695" s="5"/>
      <c r="B695" s="259"/>
      <c r="C695" s="275" t="s">
        <v>551</v>
      </c>
      <c r="D695" s="251" t="s">
        <v>553</v>
      </c>
      <c r="E695" s="251" t="s">
        <v>553</v>
      </c>
      <c r="F695" s="251" t="s">
        <v>553</v>
      </c>
      <c r="G695" s="251" t="s">
        <v>567</v>
      </c>
      <c r="H695" s="251" t="s">
        <v>567</v>
      </c>
      <c r="I695" s="533" t="s">
        <v>577</v>
      </c>
      <c r="J695" s="278"/>
      <c r="K695" s="278"/>
      <c r="L695" s="278"/>
      <c r="M695" s="278"/>
      <c r="N695" s="279"/>
    </row>
    <row r="696" spans="1:14" ht="15.75" thickBot="1" x14ac:dyDescent="0.3">
      <c r="A696" s="5"/>
      <c r="B696" s="259"/>
      <c r="C696" s="276" t="s">
        <v>552</v>
      </c>
      <c r="D696" s="89" t="s">
        <v>554</v>
      </c>
      <c r="E696" s="89" t="s">
        <v>555</v>
      </c>
      <c r="F696" s="89" t="s">
        <v>556</v>
      </c>
      <c r="G696" s="89">
        <v>2019</v>
      </c>
      <c r="H696" s="89">
        <v>2020</v>
      </c>
      <c r="I696" s="534" t="s">
        <v>576</v>
      </c>
      <c r="J696" s="278"/>
      <c r="K696" s="278"/>
      <c r="L696" s="278"/>
      <c r="M696" s="278"/>
      <c r="N696" s="279"/>
    </row>
    <row r="697" spans="1:14" x14ac:dyDescent="0.25">
      <c r="A697" s="5"/>
      <c r="B697" s="256"/>
      <c r="C697" s="86"/>
      <c r="D697" s="87"/>
      <c r="E697" s="87"/>
      <c r="F697" s="87"/>
      <c r="G697" s="87"/>
      <c r="H697" s="87"/>
      <c r="I697" s="88"/>
      <c r="J697" s="278"/>
      <c r="K697" s="278" t="s">
        <v>573</v>
      </c>
      <c r="L697" s="278"/>
      <c r="M697" s="278"/>
      <c r="N697" s="279"/>
    </row>
    <row r="698" spans="1:14" x14ac:dyDescent="0.25">
      <c r="A698" s="5"/>
      <c r="B698" s="256"/>
      <c r="C698" s="273" t="s">
        <v>557</v>
      </c>
      <c r="D698" s="271">
        <v>577.67999999999995</v>
      </c>
      <c r="E698" s="271">
        <v>535.91999999999996</v>
      </c>
      <c r="F698" s="271">
        <v>541.14</v>
      </c>
      <c r="G698" s="57"/>
      <c r="H698" s="57"/>
      <c r="I698" s="281">
        <v>1</v>
      </c>
      <c r="J698" s="280" t="s">
        <v>557</v>
      </c>
      <c r="K698" s="278" t="s">
        <v>571</v>
      </c>
      <c r="L698" s="278"/>
      <c r="M698" s="278"/>
      <c r="N698" s="279"/>
    </row>
    <row r="699" spans="1:14" x14ac:dyDescent="0.25">
      <c r="A699" s="5"/>
      <c r="B699" s="256"/>
      <c r="C699" s="273" t="s">
        <v>558</v>
      </c>
      <c r="D699" s="271">
        <v>591.6</v>
      </c>
      <c r="E699" s="271">
        <v>584.64</v>
      </c>
      <c r="F699" s="271">
        <v>598.55999999999995</v>
      </c>
      <c r="G699" s="57"/>
      <c r="H699" s="57"/>
      <c r="I699" s="281">
        <f>F699/F698</f>
        <v>1.1061093247588423</v>
      </c>
      <c r="J699" s="280"/>
      <c r="K699" s="278" t="s">
        <v>572</v>
      </c>
      <c r="L699" s="278"/>
      <c r="M699" s="278"/>
      <c r="N699" s="279"/>
    </row>
    <row r="700" spans="1:14" x14ac:dyDescent="0.25">
      <c r="A700" s="5"/>
      <c r="B700" s="256"/>
      <c r="C700" s="273" t="s">
        <v>559</v>
      </c>
      <c r="D700" s="271">
        <v>649.02</v>
      </c>
      <c r="E700" s="271">
        <v>647.28</v>
      </c>
      <c r="F700" s="271">
        <v>659.46</v>
      </c>
      <c r="G700" s="57"/>
      <c r="H700" s="57"/>
      <c r="I700" s="281">
        <f>F700/F698</f>
        <v>1.2186495176848875</v>
      </c>
      <c r="J700" s="280"/>
      <c r="K700" s="278"/>
      <c r="L700" s="278"/>
      <c r="M700" s="278"/>
      <c r="N700" s="279"/>
    </row>
    <row r="701" spans="1:14" x14ac:dyDescent="0.25">
      <c r="A701" s="5"/>
      <c r="B701" s="256"/>
      <c r="C701" s="273" t="s">
        <v>560</v>
      </c>
      <c r="D701" s="271">
        <v>730.8</v>
      </c>
      <c r="E701" s="271">
        <v>737.76</v>
      </c>
      <c r="F701" s="271">
        <v>755.16</v>
      </c>
      <c r="G701" s="57"/>
      <c r="H701" s="57"/>
      <c r="I701" s="281">
        <f>F701/F698</f>
        <v>1.3954983922829582</v>
      </c>
      <c r="J701" s="280"/>
      <c r="K701" s="278"/>
      <c r="L701" s="278"/>
      <c r="M701" s="278"/>
      <c r="N701" s="279"/>
    </row>
    <row r="702" spans="1:14" x14ac:dyDescent="0.25">
      <c r="A702" s="5"/>
      <c r="B702" s="256"/>
      <c r="C702" s="273" t="s">
        <v>561</v>
      </c>
      <c r="D702" s="271">
        <v>796.92</v>
      </c>
      <c r="E702" s="271">
        <v>803.88</v>
      </c>
      <c r="F702" s="271">
        <v>823.02</v>
      </c>
      <c r="G702" s="272">
        <v>886.63</v>
      </c>
      <c r="H702" s="57"/>
      <c r="I702" s="281">
        <f>F702/F698</f>
        <v>1.5209003215434083</v>
      </c>
      <c r="J702" s="280"/>
      <c r="K702" s="278"/>
      <c r="L702" s="278"/>
      <c r="M702" s="278"/>
      <c r="N702" s="279"/>
    </row>
    <row r="703" spans="1:14" x14ac:dyDescent="0.25">
      <c r="A703" s="5"/>
      <c r="B703" s="256"/>
      <c r="C703" s="273" t="s">
        <v>562</v>
      </c>
      <c r="D703" s="271">
        <v>927.42</v>
      </c>
      <c r="E703" s="271">
        <v>941.34</v>
      </c>
      <c r="F703" s="271">
        <v>960.48</v>
      </c>
      <c r="G703" s="57"/>
      <c r="H703" s="272">
        <v>940.58</v>
      </c>
      <c r="I703" s="281">
        <f>F703/F698</f>
        <v>1.77491961414791</v>
      </c>
      <c r="J703" s="280" t="s">
        <v>562</v>
      </c>
      <c r="K703" s="278" t="s">
        <v>574</v>
      </c>
      <c r="L703" s="278"/>
      <c r="M703" s="278"/>
      <c r="N703" s="279"/>
    </row>
    <row r="704" spans="1:14" x14ac:dyDescent="0.25">
      <c r="A704" s="5"/>
      <c r="B704" s="256"/>
      <c r="C704" s="273" t="s">
        <v>563</v>
      </c>
      <c r="D704" s="271">
        <v>1078.8</v>
      </c>
      <c r="E704" s="271">
        <v>1097.94</v>
      </c>
      <c r="F704" s="271">
        <v>1122.3</v>
      </c>
      <c r="G704" s="57"/>
      <c r="H704" s="57"/>
      <c r="I704" s="281">
        <f>F704/F698</f>
        <v>2.0739549839228295</v>
      </c>
      <c r="J704" s="280"/>
      <c r="K704" s="278" t="s">
        <v>575</v>
      </c>
      <c r="L704" s="278"/>
      <c r="M704" s="278"/>
      <c r="N704" s="279"/>
    </row>
    <row r="705" spans="1:14" x14ac:dyDescent="0.25">
      <c r="A705" s="5"/>
      <c r="B705" s="256"/>
      <c r="C705" s="273" t="s">
        <v>564</v>
      </c>
      <c r="D705" s="271">
        <v>1231.92</v>
      </c>
      <c r="E705" s="271">
        <v>1252.8</v>
      </c>
      <c r="F705" s="271">
        <v>1284.1199999999999</v>
      </c>
      <c r="G705" s="57"/>
      <c r="H705" s="57"/>
      <c r="I705" s="281">
        <f>F705/F698</f>
        <v>2.372990353697749</v>
      </c>
      <c r="J705" s="280"/>
      <c r="K705" s="278" t="s">
        <v>675</v>
      </c>
      <c r="L705" s="278"/>
      <c r="M705" s="278"/>
      <c r="N705" s="279"/>
    </row>
    <row r="706" spans="1:14" x14ac:dyDescent="0.25">
      <c r="A706" s="5"/>
      <c r="B706" s="256"/>
      <c r="C706" s="273" t="s">
        <v>565</v>
      </c>
      <c r="D706" s="271">
        <v>1449.42</v>
      </c>
      <c r="E706" s="271">
        <v>1482.48</v>
      </c>
      <c r="F706" s="271">
        <v>1513.8</v>
      </c>
      <c r="G706" s="57"/>
      <c r="H706" s="57"/>
      <c r="I706" s="281">
        <f>F706/F698</f>
        <v>2.797427652733119</v>
      </c>
      <c r="J706" s="278"/>
      <c r="K706" s="278"/>
      <c r="L706" s="278"/>
      <c r="M706" s="278"/>
      <c r="N706" s="279"/>
    </row>
    <row r="707" spans="1:14" x14ac:dyDescent="0.25">
      <c r="A707" s="5"/>
      <c r="B707" s="256"/>
      <c r="C707" s="273"/>
      <c r="D707" s="271"/>
      <c r="E707" s="271"/>
      <c r="F707" s="271"/>
      <c r="G707" s="57"/>
      <c r="H707" s="57"/>
      <c r="I707" s="219"/>
      <c r="J707" s="278"/>
      <c r="K707" s="278"/>
      <c r="L707" s="278"/>
      <c r="M707" s="278"/>
      <c r="N707" s="279"/>
    </row>
    <row r="708" spans="1:14" ht="15.75" thickBot="1" x14ac:dyDescent="0.3">
      <c r="A708" s="5"/>
      <c r="B708" s="256"/>
      <c r="C708" s="206" t="s">
        <v>566</v>
      </c>
      <c r="D708" s="274">
        <f>(D698+D699+D700+D701+D702+D703+D704+D705+D706)/9</f>
        <v>892.62</v>
      </c>
      <c r="E708" s="274">
        <f>(E698+E699+E700+E701+E702+E703+E704+E705+E706)/9</f>
        <v>898.2266666666668</v>
      </c>
      <c r="F708" s="274">
        <f>(F698+F699+F700+F701+F702+F703+F704+F705+F706)/9</f>
        <v>917.56</v>
      </c>
      <c r="G708" s="81"/>
      <c r="H708" s="81"/>
      <c r="I708" s="230"/>
      <c r="J708" s="278"/>
      <c r="K708" s="278" t="s">
        <v>920</v>
      </c>
      <c r="L708" s="278"/>
      <c r="M708" s="278"/>
      <c r="N708" s="279"/>
    </row>
    <row r="709" spans="1:14" x14ac:dyDescent="0.25">
      <c r="A709" s="5"/>
      <c r="B709" s="256"/>
      <c r="C709" s="214"/>
      <c r="D709" s="277"/>
      <c r="E709" s="277"/>
      <c r="F709" s="277"/>
      <c r="G709" s="214"/>
      <c r="H709" s="214"/>
      <c r="I709" s="214"/>
      <c r="J709" s="214"/>
      <c r="K709" s="6"/>
      <c r="L709" s="6"/>
      <c r="M709" s="6"/>
      <c r="N709" s="7"/>
    </row>
    <row r="710" spans="1:14" x14ac:dyDescent="0.25">
      <c r="A710" s="213"/>
      <c r="B710" s="256"/>
      <c r="C710" s="282" t="s">
        <v>855</v>
      </c>
      <c r="D710" s="214"/>
      <c r="E710" s="214"/>
      <c r="F710" s="214"/>
      <c r="G710" s="214"/>
      <c r="H710" s="214"/>
      <c r="I710" s="214"/>
      <c r="J710" s="214"/>
      <c r="K710" s="214"/>
      <c r="L710" s="214"/>
      <c r="M710" s="214"/>
      <c r="N710" s="283"/>
    </row>
    <row r="711" spans="1:14" x14ac:dyDescent="0.25">
      <c r="A711" s="213"/>
      <c r="B711" s="256"/>
      <c r="C711" s="214"/>
      <c r="D711" s="214" t="s">
        <v>578</v>
      </c>
      <c r="E711" s="214"/>
      <c r="F711" s="214"/>
      <c r="G711" s="214"/>
      <c r="H711" s="214"/>
      <c r="I711" s="214"/>
      <c r="J711" s="214"/>
      <c r="K711" s="214"/>
      <c r="L711" s="214"/>
      <c r="M711" s="214"/>
      <c r="N711" s="283"/>
    </row>
    <row r="712" spans="1:14" x14ac:dyDescent="0.25">
      <c r="A712" s="213"/>
      <c r="B712" s="214"/>
      <c r="C712" s="214" t="s">
        <v>579</v>
      </c>
      <c r="D712" s="214"/>
      <c r="E712" s="214"/>
      <c r="F712" s="214"/>
      <c r="G712" s="214"/>
      <c r="H712" s="214"/>
      <c r="I712" s="214"/>
      <c r="J712" s="214"/>
      <c r="K712" s="214"/>
      <c r="L712" s="214"/>
      <c r="M712" s="214"/>
      <c r="N712" s="283"/>
    </row>
    <row r="713" spans="1:14" x14ac:dyDescent="0.25">
      <c r="A713" s="213"/>
      <c r="B713" s="214"/>
      <c r="C713" s="214"/>
      <c r="D713" s="214" t="s">
        <v>580</v>
      </c>
      <c r="E713" s="214"/>
      <c r="F713" s="214"/>
      <c r="G713" s="214"/>
      <c r="H713" s="214"/>
      <c r="I713" s="214"/>
      <c r="J713" s="214"/>
      <c r="K713" s="214"/>
      <c r="L713" s="214"/>
      <c r="M713" s="214"/>
      <c r="N713" s="283"/>
    </row>
    <row r="714" spans="1:14" x14ac:dyDescent="0.25">
      <c r="A714" s="213"/>
      <c r="B714" s="214"/>
      <c r="C714" s="214"/>
      <c r="D714" s="214" t="s">
        <v>581</v>
      </c>
      <c r="E714" s="214"/>
      <c r="F714" s="214"/>
      <c r="G714" s="214"/>
      <c r="H714" s="214"/>
      <c r="I714" s="214"/>
      <c r="J714" s="214"/>
      <c r="K714" s="214"/>
      <c r="L714" s="214"/>
      <c r="M714" s="214"/>
      <c r="N714" s="283"/>
    </row>
    <row r="715" spans="1:14" x14ac:dyDescent="0.25">
      <c r="A715" s="213"/>
      <c r="B715" s="214"/>
      <c r="C715" s="214" t="s">
        <v>583</v>
      </c>
      <c r="D715" s="214"/>
      <c r="E715" s="214"/>
      <c r="F715" s="214"/>
      <c r="G715" s="214"/>
      <c r="H715" s="214"/>
      <c r="I715" s="214"/>
      <c r="J715" s="214"/>
      <c r="K715" s="214"/>
      <c r="L715" s="214"/>
      <c r="M715" s="214"/>
      <c r="N715" s="283"/>
    </row>
    <row r="716" spans="1:14" x14ac:dyDescent="0.25">
      <c r="A716" s="5"/>
      <c r="B716" s="214"/>
      <c r="C716" s="214"/>
      <c r="D716" s="214" t="s">
        <v>582</v>
      </c>
      <c r="E716" s="214"/>
      <c r="F716" s="214"/>
      <c r="G716" s="214"/>
      <c r="H716" s="214"/>
      <c r="I716" s="214"/>
      <c r="J716" s="214"/>
      <c r="K716" s="214"/>
      <c r="L716" s="214"/>
      <c r="M716" s="214"/>
      <c r="N716" s="283"/>
    </row>
    <row r="717" spans="1:14" x14ac:dyDescent="0.25">
      <c r="A717" s="5"/>
      <c r="B717" s="214"/>
      <c r="C717" s="214" t="s">
        <v>584</v>
      </c>
      <c r="D717" s="214"/>
      <c r="E717" s="214"/>
      <c r="F717" s="214"/>
      <c r="G717" s="214"/>
      <c r="H717" s="214"/>
      <c r="I717" s="214"/>
      <c r="J717" s="214"/>
      <c r="K717" s="214"/>
      <c r="L717" s="214"/>
      <c r="M717" s="214"/>
      <c r="N717" s="283"/>
    </row>
    <row r="718" spans="1:14" x14ac:dyDescent="0.25">
      <c r="A718" s="5"/>
      <c r="B718" s="214"/>
      <c r="C718" s="214"/>
      <c r="D718" s="214" t="s">
        <v>587</v>
      </c>
      <c r="E718" s="214"/>
      <c r="F718" s="214"/>
      <c r="G718" s="214"/>
      <c r="H718" s="214"/>
      <c r="I718" s="214"/>
      <c r="J718" s="214"/>
      <c r="K718" s="214"/>
      <c r="L718" s="214"/>
      <c r="M718" s="214"/>
      <c r="N718" s="283"/>
    </row>
    <row r="719" spans="1:14" x14ac:dyDescent="0.25">
      <c r="A719" s="5"/>
      <c r="B719" s="214"/>
      <c r="C719" s="214"/>
      <c r="D719" s="214"/>
      <c r="E719" s="214" t="s">
        <v>585</v>
      </c>
      <c r="F719" s="214"/>
      <c r="G719" s="214"/>
      <c r="H719" s="214"/>
      <c r="I719" s="214"/>
      <c r="J719" s="214"/>
      <c r="K719" s="214"/>
      <c r="L719" s="214"/>
      <c r="M719" s="214"/>
      <c r="N719" s="283"/>
    </row>
    <row r="720" spans="1:14" x14ac:dyDescent="0.25">
      <c r="A720" s="5"/>
      <c r="B720" s="214"/>
      <c r="C720" s="214"/>
      <c r="D720" s="214"/>
      <c r="E720" s="214"/>
      <c r="F720" s="214"/>
      <c r="G720" s="214"/>
      <c r="H720" s="214"/>
      <c r="I720" s="214"/>
      <c r="J720" s="214"/>
      <c r="K720" s="214"/>
      <c r="L720" s="214"/>
      <c r="M720" s="214"/>
      <c r="N720" s="283"/>
    </row>
    <row r="721" spans="1:14" x14ac:dyDescent="0.25">
      <c r="A721" s="5"/>
      <c r="B721" s="45" t="s">
        <v>814</v>
      </c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6"/>
      <c r="N721" s="46"/>
    </row>
    <row r="722" spans="1:14" x14ac:dyDescent="0.25">
      <c r="A722" s="5"/>
      <c r="B722" s="214"/>
      <c r="C722" s="45"/>
      <c r="D722" s="214" t="s">
        <v>815</v>
      </c>
      <c r="E722" s="214"/>
      <c r="F722" s="214"/>
      <c r="G722" s="214"/>
      <c r="H722" s="214"/>
      <c r="I722" s="214"/>
      <c r="J722" s="214"/>
      <c r="K722" s="214"/>
      <c r="L722" s="45"/>
      <c r="M722" s="45"/>
      <c r="N722" s="46"/>
    </row>
    <row r="723" spans="1:14" x14ac:dyDescent="0.25">
      <c r="A723" s="5"/>
      <c r="B723" s="214"/>
      <c r="C723" s="45"/>
      <c r="D723" s="214" t="s">
        <v>816</v>
      </c>
      <c r="E723" s="214"/>
      <c r="F723" s="214"/>
      <c r="G723" s="214"/>
      <c r="H723" s="214"/>
      <c r="I723" s="214"/>
      <c r="J723" s="214"/>
      <c r="K723" s="214"/>
      <c r="L723" s="45"/>
      <c r="M723" s="45"/>
      <c r="N723" s="46"/>
    </row>
    <row r="724" spans="1:14" x14ac:dyDescent="0.25">
      <c r="A724" s="14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" t="s">
        <v>568</v>
      </c>
    </row>
    <row r="725" spans="1:14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</row>
    <row r="726" spans="1:14" x14ac:dyDescent="0.25">
      <c r="A726" s="5"/>
      <c r="B726" s="255" t="s">
        <v>447</v>
      </c>
      <c r="C726" s="19" t="s">
        <v>590</v>
      </c>
      <c r="D726" s="19"/>
      <c r="E726" s="19"/>
      <c r="F726" s="19"/>
      <c r="G726" s="19"/>
      <c r="H726" s="19"/>
      <c r="I726" s="19"/>
      <c r="J726" s="6"/>
      <c r="K726" s="6"/>
      <c r="L726" s="6"/>
      <c r="M726" s="6"/>
      <c r="N726" s="7"/>
    </row>
    <row r="727" spans="1:14" x14ac:dyDescent="0.25">
      <c r="A727" s="5"/>
      <c r="B727" s="259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7"/>
    </row>
    <row r="728" spans="1:14" x14ac:dyDescent="0.25">
      <c r="A728" s="5"/>
      <c r="B728" s="259"/>
      <c r="C728" s="6" t="s">
        <v>588</v>
      </c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7"/>
    </row>
    <row r="729" spans="1:14" x14ac:dyDescent="0.25">
      <c r="A729" s="5"/>
      <c r="B729" s="259"/>
      <c r="C729" s="6"/>
      <c r="D729" s="6" t="s">
        <v>589</v>
      </c>
      <c r="E729" s="6"/>
      <c r="F729" s="6"/>
      <c r="G729" s="6"/>
      <c r="H729" s="6"/>
      <c r="I729" s="6"/>
      <c r="J729" s="6"/>
      <c r="K729" s="6"/>
      <c r="L729" s="6"/>
      <c r="M729" s="6"/>
      <c r="N729" s="7"/>
    </row>
    <row r="730" spans="1:14" x14ac:dyDescent="0.25">
      <c r="A730" s="5"/>
      <c r="B730" s="259"/>
      <c r="C730" s="6"/>
      <c r="D730" s="6" t="s">
        <v>591</v>
      </c>
      <c r="E730" s="6"/>
      <c r="F730" s="6"/>
      <c r="G730" s="6"/>
      <c r="H730" s="6"/>
      <c r="I730" s="6"/>
      <c r="J730" s="6"/>
      <c r="K730" s="6"/>
      <c r="L730" s="6"/>
      <c r="M730" s="6"/>
      <c r="N730" s="7"/>
    </row>
    <row r="731" spans="1:14" x14ac:dyDescent="0.25">
      <c r="A731" s="5"/>
      <c r="B731" s="259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7"/>
    </row>
    <row r="732" spans="1:14" x14ac:dyDescent="0.25">
      <c r="A732" s="5"/>
      <c r="B732" s="259"/>
      <c r="C732" s="259" t="s">
        <v>1</v>
      </c>
      <c r="D732" s="6" t="s">
        <v>592</v>
      </c>
      <c r="E732" s="6"/>
      <c r="F732" s="6"/>
      <c r="G732" s="6"/>
      <c r="H732" s="6"/>
      <c r="I732" s="6"/>
      <c r="J732" s="6"/>
      <c r="K732" s="6"/>
      <c r="L732" s="6"/>
      <c r="M732" s="6"/>
      <c r="N732" s="7"/>
    </row>
    <row r="733" spans="1:14" x14ac:dyDescent="0.25">
      <c r="A733" s="5"/>
      <c r="B733" s="259"/>
      <c r="C733" s="259"/>
      <c r="D733" s="6"/>
      <c r="E733" s="6"/>
      <c r="F733" s="6" t="s">
        <v>375</v>
      </c>
      <c r="G733" s="6"/>
      <c r="H733" s="6"/>
      <c r="I733" s="6"/>
      <c r="J733" s="6"/>
      <c r="K733" s="6"/>
      <c r="L733" s="6"/>
      <c r="M733" s="6"/>
      <c r="N733" s="7"/>
    </row>
    <row r="734" spans="1:14" x14ac:dyDescent="0.25">
      <c r="A734" s="5"/>
      <c r="B734" s="259"/>
      <c r="C734" s="259"/>
      <c r="D734" s="11" t="s">
        <v>62</v>
      </c>
      <c r="E734" s="6" t="s">
        <v>598</v>
      </c>
      <c r="F734" s="6"/>
      <c r="G734" s="6"/>
      <c r="H734" s="6"/>
      <c r="I734" s="6"/>
      <c r="J734" s="6"/>
      <c r="K734" s="6"/>
      <c r="L734" s="6"/>
      <c r="M734" s="6"/>
      <c r="N734" s="7"/>
    </row>
    <row r="735" spans="1:14" x14ac:dyDescent="0.25">
      <c r="A735" s="5"/>
      <c r="B735" s="259"/>
      <c r="C735" s="259"/>
      <c r="D735" s="11"/>
      <c r="E735" s="6"/>
      <c r="F735" s="6" t="s">
        <v>593</v>
      </c>
      <c r="G735" s="6"/>
      <c r="H735" s="6"/>
      <c r="I735" s="6"/>
      <c r="J735" s="6"/>
      <c r="K735" s="6"/>
      <c r="L735" s="6"/>
      <c r="M735" s="6"/>
      <c r="N735" s="7"/>
    </row>
    <row r="736" spans="1:14" x14ac:dyDescent="0.25">
      <c r="A736" s="5"/>
      <c r="B736" s="580" t="s">
        <v>603</v>
      </c>
      <c r="C736" s="580"/>
      <c r="D736" s="11"/>
      <c r="E736" s="6"/>
      <c r="F736" s="6" t="s">
        <v>594</v>
      </c>
      <c r="G736" s="6"/>
      <c r="H736" s="6"/>
      <c r="I736" s="6"/>
      <c r="J736" s="6"/>
      <c r="K736" s="6"/>
      <c r="L736" s="6"/>
      <c r="M736" s="6"/>
      <c r="N736" s="7"/>
    </row>
    <row r="737" spans="1:14" x14ac:dyDescent="0.25">
      <c r="A737" s="5"/>
      <c r="B737" s="570" t="s">
        <v>602</v>
      </c>
      <c r="C737" s="571"/>
      <c r="D737" s="11"/>
      <c r="E737" s="6"/>
      <c r="F737" s="6"/>
      <c r="G737" s="6" t="s">
        <v>595</v>
      </c>
      <c r="H737" s="6"/>
      <c r="I737" s="6"/>
      <c r="J737" s="6"/>
      <c r="K737" s="6"/>
      <c r="L737" s="6"/>
      <c r="M737" s="6"/>
      <c r="N737" s="7"/>
    </row>
    <row r="738" spans="1:14" x14ac:dyDescent="0.25">
      <c r="A738" s="5"/>
      <c r="B738" s="564" t="s">
        <v>626</v>
      </c>
      <c r="C738" s="564"/>
      <c r="D738" s="11"/>
      <c r="E738" s="6"/>
      <c r="F738" s="6" t="s">
        <v>596</v>
      </c>
      <c r="G738" s="6"/>
      <c r="H738" s="6"/>
      <c r="I738" s="6"/>
      <c r="J738" s="6"/>
      <c r="K738" s="6"/>
      <c r="L738" s="6"/>
      <c r="M738" s="6"/>
      <c r="N738" s="7"/>
    </row>
    <row r="739" spans="1:14" x14ac:dyDescent="0.25">
      <c r="A739" s="5"/>
      <c r="B739" s="6"/>
      <c r="C739" s="259"/>
      <c r="D739" s="11"/>
      <c r="E739" s="6"/>
      <c r="F739" s="6"/>
      <c r="G739" s="6" t="s">
        <v>597</v>
      </c>
      <c r="H739" s="6"/>
      <c r="I739" s="6"/>
      <c r="J739" s="6"/>
      <c r="K739" s="6"/>
      <c r="L739" s="6"/>
      <c r="M739" s="6"/>
      <c r="N739" s="7"/>
    </row>
    <row r="740" spans="1:14" x14ac:dyDescent="0.25">
      <c r="A740" s="5"/>
      <c r="B740" s="6"/>
      <c r="C740" s="259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7"/>
    </row>
    <row r="741" spans="1:14" x14ac:dyDescent="0.25">
      <c r="A741" s="5"/>
      <c r="B741" s="6"/>
      <c r="C741" s="259"/>
      <c r="D741" s="11" t="s">
        <v>76</v>
      </c>
      <c r="E741" s="6" t="s">
        <v>599</v>
      </c>
      <c r="F741" s="6"/>
      <c r="G741" s="6"/>
      <c r="H741" s="6"/>
      <c r="I741" s="6"/>
      <c r="J741" s="6"/>
      <c r="K741" s="6"/>
      <c r="L741" s="6"/>
      <c r="M741" s="6"/>
      <c r="N741" s="7"/>
    </row>
    <row r="742" spans="1:14" x14ac:dyDescent="0.25">
      <c r="A742" s="5"/>
      <c r="B742" s="565" t="s">
        <v>603</v>
      </c>
      <c r="C742" s="565"/>
      <c r="D742" s="6"/>
      <c r="E742" s="6"/>
      <c r="F742" s="6" t="s">
        <v>600</v>
      </c>
      <c r="G742" s="6"/>
      <c r="H742" s="6"/>
      <c r="I742" s="6"/>
      <c r="J742" s="6"/>
      <c r="K742" s="6"/>
      <c r="L742" s="6"/>
      <c r="M742" s="6"/>
      <c r="N742" s="7"/>
    </row>
    <row r="743" spans="1:14" x14ac:dyDescent="0.25">
      <c r="A743" s="5"/>
      <c r="B743" s="568" t="s">
        <v>606</v>
      </c>
      <c r="C743" s="569"/>
      <c r="D743" s="6"/>
      <c r="E743" s="6"/>
      <c r="F743" s="6" t="s">
        <v>601</v>
      </c>
      <c r="G743" s="6"/>
      <c r="H743" s="6"/>
      <c r="I743" s="6"/>
      <c r="J743" s="6"/>
      <c r="K743" s="6"/>
      <c r="L743" s="6"/>
      <c r="M743" s="6"/>
      <c r="N743" s="7"/>
    </row>
    <row r="744" spans="1:14" x14ac:dyDescent="0.25">
      <c r="A744" s="5"/>
      <c r="B744" s="560" t="s">
        <v>607</v>
      </c>
      <c r="C744" s="561"/>
      <c r="D744" s="6"/>
      <c r="E744" s="6"/>
      <c r="F744" s="6" t="s">
        <v>604</v>
      </c>
      <c r="G744" s="6"/>
      <c r="H744" s="6"/>
      <c r="I744" s="6"/>
      <c r="J744" s="6"/>
      <c r="K744" s="6"/>
      <c r="L744" s="6"/>
      <c r="M744" s="6"/>
      <c r="N744" s="7"/>
    </row>
    <row r="745" spans="1:14" x14ac:dyDescent="0.25">
      <c r="A745" s="5"/>
      <c r="B745" s="564" t="s">
        <v>627</v>
      </c>
      <c r="C745" s="564"/>
      <c r="D745" s="6"/>
      <c r="E745" s="6"/>
      <c r="F745" s="6" t="s">
        <v>605</v>
      </c>
      <c r="G745" s="6"/>
      <c r="H745" s="6"/>
      <c r="I745" s="6"/>
      <c r="J745" s="6"/>
      <c r="K745" s="6"/>
      <c r="L745" s="6"/>
      <c r="M745" s="6"/>
      <c r="N745" s="7"/>
    </row>
    <row r="746" spans="1:14" x14ac:dyDescent="0.25">
      <c r="A746" s="5"/>
      <c r="B746" s="6"/>
      <c r="C746" s="259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7"/>
    </row>
    <row r="747" spans="1:14" x14ac:dyDescent="0.25">
      <c r="A747" s="5"/>
      <c r="B747" s="6"/>
      <c r="C747" s="259" t="s">
        <v>3</v>
      </c>
      <c r="D747" s="28" t="s">
        <v>608</v>
      </c>
      <c r="E747" s="13"/>
      <c r="F747" s="13"/>
      <c r="G747" s="13"/>
      <c r="H747" s="13"/>
      <c r="I747" s="13"/>
      <c r="J747" s="6"/>
      <c r="K747" s="6"/>
      <c r="L747" s="6"/>
      <c r="M747" s="6"/>
      <c r="N747" s="7"/>
    </row>
    <row r="748" spans="1:14" x14ac:dyDescent="0.25">
      <c r="A748" s="5"/>
      <c r="B748" s="6"/>
      <c r="C748" s="259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7"/>
    </row>
    <row r="749" spans="1:14" x14ac:dyDescent="0.25">
      <c r="A749" s="5"/>
      <c r="B749" s="6"/>
      <c r="C749" s="259"/>
      <c r="D749" s="11" t="s">
        <v>62</v>
      </c>
      <c r="E749" s="6" t="s">
        <v>610</v>
      </c>
      <c r="F749" s="6"/>
      <c r="G749" s="6"/>
      <c r="H749" s="6"/>
      <c r="I749" s="6"/>
      <c r="J749" s="6"/>
      <c r="K749" s="6"/>
      <c r="L749" s="6"/>
      <c r="M749" s="6"/>
      <c r="N749" s="7"/>
    </row>
    <row r="750" spans="1:14" x14ac:dyDescent="0.25">
      <c r="A750" s="5"/>
      <c r="B750" s="565" t="s">
        <v>603</v>
      </c>
      <c r="C750" s="565"/>
      <c r="D750" s="6"/>
      <c r="E750" s="6"/>
      <c r="F750" s="6" t="s">
        <v>611</v>
      </c>
      <c r="G750" s="6"/>
      <c r="H750" s="6"/>
      <c r="I750" s="6"/>
      <c r="J750" s="6"/>
      <c r="K750" s="6"/>
      <c r="L750" s="6" t="s">
        <v>612</v>
      </c>
      <c r="M750" s="6"/>
      <c r="N750" s="7"/>
    </row>
    <row r="751" spans="1:14" x14ac:dyDescent="0.25">
      <c r="A751" s="5"/>
      <c r="B751" s="6"/>
      <c r="C751" s="259"/>
      <c r="D751" s="6"/>
      <c r="E751" s="6"/>
      <c r="F751" s="6" t="s">
        <v>609</v>
      </c>
      <c r="G751" s="6"/>
      <c r="H751" s="6"/>
      <c r="I751" s="6"/>
      <c r="J751" s="6"/>
      <c r="K751" s="6"/>
      <c r="L751" s="6"/>
      <c r="M751" s="6"/>
      <c r="N751" s="7"/>
    </row>
    <row r="752" spans="1:14" x14ac:dyDescent="0.25">
      <c r="A752" s="5"/>
      <c r="B752" s="570" t="s">
        <v>615</v>
      </c>
      <c r="C752" s="571"/>
      <c r="D752" s="6"/>
      <c r="E752" s="6"/>
      <c r="F752" s="6"/>
      <c r="G752" s="6" t="s">
        <v>613</v>
      </c>
      <c r="H752" s="6"/>
      <c r="I752" s="6"/>
      <c r="J752" s="6"/>
      <c r="K752" s="6"/>
      <c r="L752" s="6"/>
      <c r="M752" s="6"/>
      <c r="N752" s="7"/>
    </row>
    <row r="753" spans="1:14" x14ac:dyDescent="0.25">
      <c r="A753" s="5"/>
      <c r="B753" s="6"/>
      <c r="C753" s="6"/>
      <c r="D753" s="6"/>
      <c r="E753" s="49"/>
      <c r="F753" s="49"/>
      <c r="G753" s="6"/>
      <c r="H753" s="6" t="s">
        <v>614</v>
      </c>
      <c r="I753" s="6"/>
      <c r="J753" s="6"/>
      <c r="K753" s="6"/>
      <c r="L753" s="6"/>
      <c r="M753" s="6"/>
      <c r="N753" s="7"/>
    </row>
    <row r="754" spans="1:14" x14ac:dyDescent="0.25">
      <c r="A754" s="5"/>
      <c r="B754" s="6"/>
      <c r="C754" s="6"/>
      <c r="D754" s="6"/>
      <c r="E754" s="6"/>
      <c r="F754" s="6"/>
      <c r="G754" s="6" t="s">
        <v>616</v>
      </c>
      <c r="H754" s="6"/>
      <c r="I754" s="6"/>
      <c r="J754" s="6"/>
      <c r="K754" s="6"/>
      <c r="L754" s="6"/>
      <c r="M754" s="6"/>
      <c r="N754" s="7"/>
    </row>
    <row r="755" spans="1:14" x14ac:dyDescent="0.25">
      <c r="A755" s="5"/>
      <c r="B755" s="6"/>
      <c r="C755" s="6"/>
      <c r="D755" s="6"/>
      <c r="E755" s="6"/>
      <c r="F755" s="6" t="s">
        <v>631</v>
      </c>
      <c r="G755" s="6"/>
      <c r="H755" s="6"/>
      <c r="I755" s="6"/>
      <c r="J755" s="6"/>
      <c r="K755" s="6"/>
      <c r="L755" s="6"/>
      <c r="M755" s="6"/>
      <c r="N755" s="7"/>
    </row>
    <row r="756" spans="1:14" x14ac:dyDescent="0.25">
      <c r="A756" s="5"/>
      <c r="B756" s="6"/>
      <c r="C756" s="6"/>
      <c r="D756" s="6"/>
      <c r="E756" s="6"/>
      <c r="F756" s="6"/>
      <c r="G756" s="549" t="s">
        <v>856</v>
      </c>
      <c r="H756" s="550"/>
      <c r="I756" s="6"/>
      <c r="J756" s="6"/>
      <c r="K756" s="6"/>
      <c r="L756" s="6"/>
      <c r="M756" s="6"/>
      <c r="N756" s="7"/>
    </row>
    <row r="757" spans="1:14" x14ac:dyDescent="0.25">
      <c r="A757" s="14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" t="s">
        <v>619</v>
      </c>
    </row>
    <row r="758" spans="1:14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</row>
    <row r="759" spans="1:14" x14ac:dyDescent="0.25">
      <c r="A759" s="5"/>
      <c r="B759" s="6"/>
      <c r="C759" s="6"/>
      <c r="D759" s="11" t="s">
        <v>76</v>
      </c>
      <c r="E759" s="6" t="s">
        <v>811</v>
      </c>
      <c r="F759" s="6"/>
      <c r="G759" s="6"/>
      <c r="H759" s="6"/>
      <c r="I759" s="6"/>
      <c r="J759" s="6"/>
      <c r="K759" s="6"/>
      <c r="L759" s="6"/>
      <c r="M759" s="6"/>
      <c r="N759" s="7"/>
    </row>
    <row r="760" spans="1:14" x14ac:dyDescent="0.25">
      <c r="A760" s="5"/>
      <c r="B760" s="6"/>
      <c r="C760" s="6"/>
      <c r="D760" s="6"/>
      <c r="E760" s="6"/>
      <c r="F760" s="6" t="s">
        <v>617</v>
      </c>
      <c r="G760" s="6"/>
      <c r="H760" s="6"/>
      <c r="I760" s="6"/>
      <c r="J760" s="6"/>
      <c r="K760" s="6"/>
      <c r="L760" s="6"/>
      <c r="M760" s="6"/>
      <c r="N760" s="7"/>
    </row>
    <row r="761" spans="1:14" x14ac:dyDescent="0.25">
      <c r="A761" s="5"/>
      <c r="B761" s="49"/>
      <c r="C761" s="49"/>
      <c r="D761" s="6"/>
      <c r="E761" s="6"/>
      <c r="F761" s="6"/>
      <c r="G761" s="6" t="s">
        <v>618</v>
      </c>
      <c r="H761" s="6"/>
      <c r="I761" s="6"/>
      <c r="J761" s="6"/>
      <c r="K761" s="6"/>
      <c r="L761" s="6"/>
      <c r="M761" s="6"/>
      <c r="N761" s="7"/>
    </row>
    <row r="762" spans="1:14" x14ac:dyDescent="0.25">
      <c r="A762" s="5"/>
      <c r="B762" s="6"/>
      <c r="C762" s="6"/>
      <c r="D762" s="6"/>
      <c r="E762" s="6"/>
      <c r="F762" s="6" t="s">
        <v>620</v>
      </c>
      <c r="G762" s="6"/>
      <c r="H762" s="6"/>
      <c r="I762" s="6"/>
      <c r="J762" s="6"/>
      <c r="K762" s="6"/>
      <c r="L762" s="6"/>
      <c r="M762" s="6"/>
      <c r="N762" s="7"/>
    </row>
    <row r="763" spans="1:14" x14ac:dyDescent="0.25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7"/>
    </row>
    <row r="764" spans="1:14" x14ac:dyDescent="0.25">
      <c r="A764" s="5"/>
      <c r="B764" s="6"/>
      <c r="C764" s="6"/>
      <c r="D764" s="11" t="s">
        <v>96</v>
      </c>
      <c r="E764" s="13" t="s">
        <v>622</v>
      </c>
      <c r="F764" s="6"/>
      <c r="G764" s="6"/>
      <c r="H764" s="6"/>
      <c r="I764" s="6"/>
      <c r="J764" s="6"/>
      <c r="K764" s="6"/>
      <c r="L764" s="6"/>
      <c r="M764" s="6"/>
      <c r="N764" s="7"/>
    </row>
    <row r="765" spans="1:14" x14ac:dyDescent="0.25">
      <c r="A765" s="5"/>
      <c r="B765" s="6"/>
      <c r="C765" s="6"/>
      <c r="D765" s="6"/>
      <c r="E765" s="6"/>
      <c r="F765" s="6" t="s">
        <v>634</v>
      </c>
      <c r="G765" s="6"/>
      <c r="H765" s="6"/>
      <c r="I765" s="6"/>
      <c r="J765" s="6"/>
      <c r="K765" s="6"/>
      <c r="L765" s="6"/>
      <c r="M765" s="6"/>
      <c r="N765" s="7"/>
    </row>
    <row r="766" spans="1:14" x14ac:dyDescent="0.25">
      <c r="A766" s="5"/>
      <c r="B766" s="565" t="s">
        <v>603</v>
      </c>
      <c r="C766" s="565"/>
      <c r="D766" s="6"/>
      <c r="E766" s="6"/>
      <c r="F766" s="6"/>
      <c r="G766" s="6" t="s">
        <v>623</v>
      </c>
      <c r="H766" s="6"/>
      <c r="I766" s="6"/>
      <c r="J766" s="6"/>
      <c r="K766" s="6"/>
      <c r="L766" s="6"/>
      <c r="M766" s="6"/>
      <c r="N766" s="7"/>
    </row>
    <row r="767" spans="1:14" x14ac:dyDescent="0.25">
      <c r="A767" s="5"/>
      <c r="B767" s="6"/>
      <c r="C767" s="6"/>
      <c r="D767" s="6"/>
      <c r="E767" s="6"/>
      <c r="F767" s="6" t="s">
        <v>621</v>
      </c>
      <c r="G767" s="6"/>
      <c r="H767" s="6"/>
      <c r="I767" s="6"/>
      <c r="J767" s="6"/>
      <c r="K767" s="6"/>
      <c r="L767" s="6"/>
      <c r="M767" s="6"/>
      <c r="N767" s="7"/>
    </row>
    <row r="768" spans="1:14" x14ac:dyDescent="0.25">
      <c r="A768" s="5"/>
      <c r="B768" s="6"/>
      <c r="C768" s="6"/>
      <c r="D768" s="6"/>
      <c r="E768" s="6"/>
      <c r="F768" s="6"/>
      <c r="G768" s="6" t="s">
        <v>625</v>
      </c>
      <c r="H768" s="6"/>
      <c r="I768" s="6"/>
      <c r="J768" s="6"/>
      <c r="K768" s="6"/>
      <c r="L768" s="6"/>
      <c r="M768" s="6"/>
      <c r="N768" s="7"/>
    </row>
    <row r="769" spans="1:14" x14ac:dyDescent="0.25">
      <c r="A769" s="5"/>
      <c r="B769" s="566" t="s">
        <v>629</v>
      </c>
      <c r="C769" s="567"/>
      <c r="D769" s="6"/>
      <c r="E769" s="6"/>
      <c r="F769" s="6" t="s">
        <v>624</v>
      </c>
      <c r="G769" s="6"/>
      <c r="H769" s="6"/>
      <c r="I769" s="6"/>
      <c r="J769" s="6"/>
      <c r="K769" s="6"/>
      <c r="L769" s="6"/>
      <c r="M769" s="6"/>
      <c r="N769" s="7"/>
    </row>
    <row r="770" spans="1:14" x14ac:dyDescent="0.25">
      <c r="A770" s="5"/>
      <c r="B770" s="560" t="s">
        <v>630</v>
      </c>
      <c r="C770" s="561"/>
      <c r="D770" s="6"/>
      <c r="E770" s="6"/>
      <c r="F770" s="6"/>
      <c r="G770" s="6" t="s">
        <v>628</v>
      </c>
      <c r="H770" s="6"/>
      <c r="I770" s="6"/>
      <c r="J770" s="6"/>
      <c r="K770" s="6"/>
      <c r="L770" s="6"/>
      <c r="M770" s="6"/>
      <c r="N770" s="7"/>
    </row>
    <row r="771" spans="1:14" x14ac:dyDescent="0.25">
      <c r="A771" s="5"/>
      <c r="B771" s="6"/>
      <c r="C771" s="6"/>
      <c r="D771" s="6"/>
      <c r="E771" s="6"/>
      <c r="F771" s="6"/>
      <c r="G771" s="6" t="s">
        <v>375</v>
      </c>
      <c r="H771" s="6" t="s">
        <v>632</v>
      </c>
      <c r="I771" s="6"/>
      <c r="J771" s="6"/>
      <c r="K771" s="6"/>
      <c r="L771" s="6"/>
      <c r="M771" s="6"/>
      <c r="N771" s="7"/>
    </row>
    <row r="772" spans="1:14" x14ac:dyDescent="0.25">
      <c r="A772" s="5"/>
      <c r="B772" s="6"/>
      <c r="C772" s="259"/>
      <c r="D772" s="6"/>
      <c r="E772" s="6"/>
      <c r="F772" s="6"/>
      <c r="G772" s="6"/>
      <c r="H772" s="6" t="s">
        <v>633</v>
      </c>
      <c r="I772" s="6"/>
      <c r="J772" s="6"/>
      <c r="K772" s="6"/>
      <c r="L772" s="6"/>
      <c r="M772" s="6"/>
      <c r="N772" s="7"/>
    </row>
    <row r="773" spans="1:14" x14ac:dyDescent="0.25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7"/>
    </row>
    <row r="774" spans="1:14" x14ac:dyDescent="0.25">
      <c r="A774" s="5"/>
      <c r="B774" s="6"/>
      <c r="C774" s="259" t="s">
        <v>8</v>
      </c>
      <c r="D774" s="19" t="s">
        <v>637</v>
      </c>
      <c r="E774" s="19"/>
      <c r="F774" s="19"/>
      <c r="G774" s="19"/>
      <c r="H774" s="19"/>
      <c r="I774" s="19"/>
      <c r="J774" s="19"/>
      <c r="K774" s="6"/>
      <c r="L774" s="6"/>
      <c r="M774" s="6"/>
      <c r="N774" s="7"/>
    </row>
    <row r="775" spans="1:14" x14ac:dyDescent="0.25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7"/>
    </row>
    <row r="776" spans="1:14" x14ac:dyDescent="0.25">
      <c r="A776" s="5"/>
      <c r="B776" s="562" t="s">
        <v>641</v>
      </c>
      <c r="C776" s="563"/>
      <c r="D776" s="11" t="s">
        <v>62</v>
      </c>
      <c r="E776" s="6" t="s">
        <v>635</v>
      </c>
      <c r="F776" s="6"/>
      <c r="G776" s="6"/>
      <c r="H776" s="288"/>
      <c r="I776" s="6"/>
      <c r="J776" s="6"/>
      <c r="K776" s="6"/>
      <c r="L776" s="6"/>
      <c r="M776" s="6"/>
      <c r="N776" s="7"/>
    </row>
    <row r="777" spans="1:14" x14ac:dyDescent="0.25">
      <c r="A777" s="5"/>
      <c r="B777" s="558" t="s">
        <v>642</v>
      </c>
      <c r="C777" s="559"/>
      <c r="D777" s="6"/>
      <c r="E777" s="6"/>
      <c r="F777" s="6" t="s">
        <v>636</v>
      </c>
      <c r="G777" s="6"/>
      <c r="H777" s="6"/>
      <c r="I777" s="6"/>
      <c r="J777" s="6"/>
      <c r="K777" s="6"/>
      <c r="L777" s="6"/>
      <c r="M777" s="232">
        <f>638/60*100</f>
        <v>1063.3333333333333</v>
      </c>
      <c r="N777" s="7" t="s">
        <v>226</v>
      </c>
    </row>
    <row r="778" spans="1:14" x14ac:dyDescent="0.25">
      <c r="A778" s="5"/>
      <c r="B778" s="560" t="s">
        <v>643</v>
      </c>
      <c r="C778" s="561"/>
      <c r="D778" s="6"/>
      <c r="E778" s="6"/>
      <c r="F778" s="6" t="s">
        <v>857</v>
      </c>
      <c r="G778" s="6"/>
      <c r="H778" s="6"/>
      <c r="I778" s="6"/>
      <c r="J778" s="6"/>
      <c r="K778" s="6"/>
      <c r="L778" s="6"/>
      <c r="M778" s="13" t="s">
        <v>858</v>
      </c>
      <c r="N778" s="7"/>
    </row>
    <row r="779" spans="1:14" x14ac:dyDescent="0.25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7"/>
    </row>
    <row r="780" spans="1:14" x14ac:dyDescent="0.25">
      <c r="A780" s="5"/>
      <c r="B780" s="552" t="s">
        <v>649</v>
      </c>
      <c r="C780" s="553"/>
      <c r="D780" s="11" t="s">
        <v>76</v>
      </c>
      <c r="E780" s="6" t="s">
        <v>638</v>
      </c>
      <c r="F780" s="6"/>
      <c r="G780" s="6"/>
      <c r="H780" s="6"/>
      <c r="I780" s="6"/>
      <c r="J780" s="6"/>
      <c r="K780" s="6"/>
      <c r="L780" s="6"/>
      <c r="M780" s="6"/>
      <c r="N780" s="7"/>
    </row>
    <row r="781" spans="1:14" x14ac:dyDescent="0.25">
      <c r="A781" s="5"/>
      <c r="B781" s="554"/>
      <c r="C781" s="555"/>
      <c r="D781" s="6"/>
      <c r="E781" s="6"/>
      <c r="F781" s="6" t="s">
        <v>639</v>
      </c>
      <c r="G781" s="6"/>
      <c r="H781" s="6"/>
      <c r="I781" s="6"/>
      <c r="J781" s="6"/>
      <c r="K781" s="6"/>
      <c r="L781" s="6"/>
      <c r="M781" s="6"/>
      <c r="N781" s="7"/>
    </row>
    <row r="782" spans="1:14" x14ac:dyDescent="0.25">
      <c r="A782" s="5"/>
      <c r="B782" s="554"/>
      <c r="C782" s="555"/>
      <c r="D782" s="6"/>
      <c r="E782" s="6"/>
      <c r="F782" s="6"/>
      <c r="G782" s="6" t="s">
        <v>640</v>
      </c>
      <c r="H782" s="6"/>
      <c r="I782" s="6"/>
      <c r="J782" s="6"/>
      <c r="K782" s="6"/>
      <c r="L782" s="6"/>
      <c r="M782" s="6"/>
      <c r="N782" s="7"/>
    </row>
    <row r="783" spans="1:14" x14ac:dyDescent="0.25">
      <c r="A783" s="5"/>
      <c r="B783" s="554"/>
      <c r="C783" s="55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7"/>
    </row>
    <row r="784" spans="1:14" x14ac:dyDescent="0.25">
      <c r="A784" s="5"/>
      <c r="B784" s="554"/>
      <c r="C784" s="555"/>
      <c r="D784" s="11" t="s">
        <v>96</v>
      </c>
      <c r="E784" s="19" t="s">
        <v>644</v>
      </c>
      <c r="F784" s="19"/>
      <c r="G784" s="19"/>
      <c r="H784" s="19"/>
      <c r="I784" s="19"/>
      <c r="J784" s="6"/>
      <c r="K784" s="6"/>
      <c r="L784" s="6"/>
      <c r="M784" s="6"/>
      <c r="N784" s="7"/>
    </row>
    <row r="785" spans="1:14" x14ac:dyDescent="0.25">
      <c r="A785" s="5"/>
      <c r="B785" s="556"/>
      <c r="C785" s="557"/>
      <c r="D785" s="6"/>
      <c r="E785" s="6"/>
      <c r="F785" s="6" t="s">
        <v>645</v>
      </c>
      <c r="G785" s="6"/>
      <c r="H785" s="6"/>
      <c r="I785" s="6"/>
      <c r="J785" s="6"/>
      <c r="K785" s="6"/>
      <c r="L785" s="6"/>
      <c r="M785" s="6"/>
      <c r="N785" s="7"/>
    </row>
    <row r="786" spans="1:14" x14ac:dyDescent="0.25">
      <c r="A786" s="5"/>
      <c r="B786" s="6"/>
      <c r="C786" s="6"/>
      <c r="D786" s="6"/>
      <c r="E786" s="6"/>
      <c r="F786" s="6" t="s">
        <v>646</v>
      </c>
      <c r="G786" s="6"/>
      <c r="H786" s="6"/>
      <c r="I786" s="6"/>
      <c r="J786" s="6"/>
      <c r="K786" s="6"/>
      <c r="L786" s="6"/>
      <c r="M786" s="6"/>
      <c r="N786" s="7"/>
    </row>
    <row r="787" spans="1:14" x14ac:dyDescent="0.25">
      <c r="A787" s="5"/>
      <c r="B787" s="6"/>
      <c r="C787" s="551" t="s">
        <v>647</v>
      </c>
      <c r="D787" s="551"/>
      <c r="E787" s="6" t="s">
        <v>859</v>
      </c>
      <c r="F787" s="6"/>
      <c r="G787" s="6"/>
      <c r="H787" s="6"/>
      <c r="I787" s="6"/>
      <c r="J787" s="6"/>
      <c r="K787" s="6"/>
      <c r="L787" s="6"/>
      <c r="M787" s="6"/>
      <c r="N787" s="7"/>
    </row>
    <row r="788" spans="1:14" x14ac:dyDescent="0.25">
      <c r="A788" s="5"/>
      <c r="B788" s="6"/>
      <c r="C788" s="6"/>
      <c r="D788" s="6"/>
      <c r="E788" s="6"/>
      <c r="F788" s="6" t="s">
        <v>650</v>
      </c>
      <c r="G788" s="6"/>
      <c r="H788" s="6"/>
      <c r="I788" s="6"/>
      <c r="J788" s="6"/>
      <c r="K788" s="6"/>
      <c r="L788" s="6"/>
      <c r="M788" s="6"/>
      <c r="N788" s="7"/>
    </row>
    <row r="789" spans="1:14" x14ac:dyDescent="0.25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7"/>
    </row>
    <row r="790" spans="1:14" x14ac:dyDescent="0.25">
      <c r="A790" s="14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" t="s">
        <v>648</v>
      </c>
    </row>
    <row r="791" spans="1:14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</row>
    <row r="792" spans="1:14" x14ac:dyDescent="0.25">
      <c r="A792" s="5"/>
      <c r="B792" s="6"/>
      <c r="C792" s="259" t="s">
        <v>443</v>
      </c>
      <c r="D792" s="19" t="s">
        <v>651</v>
      </c>
      <c r="E792" s="19"/>
      <c r="F792" s="19"/>
      <c r="G792" s="19"/>
      <c r="H792" s="19"/>
      <c r="I792" s="6"/>
      <c r="J792" s="6"/>
      <c r="K792" s="6"/>
      <c r="L792" s="6"/>
      <c r="M792" s="6"/>
      <c r="N792" s="7"/>
    </row>
    <row r="793" spans="1:14" x14ac:dyDescent="0.25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7"/>
    </row>
    <row r="794" spans="1:14" x14ac:dyDescent="0.25">
      <c r="A794" s="5"/>
      <c r="B794" s="6"/>
      <c r="C794" s="6"/>
      <c r="D794" s="6" t="s">
        <v>652</v>
      </c>
      <c r="E794" s="6"/>
      <c r="F794" s="6"/>
      <c r="G794" s="6"/>
      <c r="H794" s="6"/>
      <c r="I794" s="6"/>
      <c r="J794" s="6"/>
      <c r="K794" s="6"/>
      <c r="L794" s="6"/>
      <c r="M794" s="6"/>
      <c r="N794" s="7"/>
    </row>
    <row r="795" spans="1:14" x14ac:dyDescent="0.25">
      <c r="A795" s="5"/>
      <c r="B795" s="6"/>
      <c r="C795" s="6"/>
      <c r="D795" s="6"/>
      <c r="E795" s="6" t="s">
        <v>653</v>
      </c>
      <c r="F795" s="6"/>
      <c r="G795" s="6"/>
      <c r="H795" s="6"/>
      <c r="I795" s="6"/>
      <c r="J795" s="6"/>
      <c r="K795" s="6"/>
      <c r="L795" s="6" t="s">
        <v>860</v>
      </c>
      <c r="M795" s="6"/>
      <c r="N795" s="7"/>
    </row>
    <row r="796" spans="1:14" x14ac:dyDescent="0.25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7"/>
    </row>
    <row r="797" spans="1:14" x14ac:dyDescent="0.25">
      <c r="A797" s="5"/>
      <c r="B797" s="6"/>
      <c r="C797" s="259" t="s">
        <v>447</v>
      </c>
      <c r="D797" s="6" t="s">
        <v>654</v>
      </c>
      <c r="E797" s="6"/>
      <c r="F797" s="6"/>
      <c r="G797" s="6"/>
      <c r="H797" s="6"/>
      <c r="I797" s="6"/>
      <c r="J797" s="6"/>
      <c r="K797" s="6"/>
      <c r="L797" s="6"/>
      <c r="M797" s="6"/>
      <c r="N797" s="7"/>
    </row>
    <row r="798" spans="1:14" x14ac:dyDescent="0.25">
      <c r="A798" s="5"/>
      <c r="B798" s="6"/>
      <c r="C798" s="6"/>
      <c r="D798" s="6"/>
      <c r="E798" s="6" t="s">
        <v>655</v>
      </c>
      <c r="F798" s="6"/>
      <c r="G798" s="6"/>
      <c r="H798" s="6"/>
      <c r="I798" s="6"/>
      <c r="J798" s="6"/>
      <c r="K798" s="6"/>
      <c r="L798" s="6"/>
      <c r="M798" s="6"/>
      <c r="N798" s="7"/>
    </row>
    <row r="799" spans="1:14" x14ac:dyDescent="0.25">
      <c r="A799" s="5"/>
      <c r="B799" s="6"/>
      <c r="C799" s="6"/>
      <c r="D799" s="6"/>
      <c r="E799" s="6"/>
      <c r="F799" s="6" t="s">
        <v>656</v>
      </c>
      <c r="G799" s="6"/>
      <c r="H799" s="6"/>
      <c r="I799" s="6"/>
      <c r="J799" s="6"/>
      <c r="K799" s="6"/>
      <c r="L799" s="6"/>
      <c r="M799" s="6"/>
      <c r="N799" s="7"/>
    </row>
    <row r="800" spans="1:14" x14ac:dyDescent="0.25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7"/>
    </row>
    <row r="801" spans="1:14" x14ac:dyDescent="0.25">
      <c r="A801" s="5"/>
      <c r="B801" s="6"/>
      <c r="C801" s="6"/>
      <c r="D801" s="6"/>
      <c r="E801" s="6" t="s">
        <v>659</v>
      </c>
      <c r="F801" s="6"/>
      <c r="G801" s="6"/>
      <c r="H801" s="6"/>
      <c r="I801" s="6"/>
      <c r="J801" s="6"/>
      <c r="K801" s="6"/>
      <c r="L801" s="6"/>
      <c r="M801" s="6"/>
      <c r="N801" s="7"/>
    </row>
    <row r="802" spans="1:14" x14ac:dyDescent="0.25">
      <c r="A802" s="5"/>
      <c r="B802" s="6"/>
      <c r="C802" s="6"/>
      <c r="D802" s="6"/>
      <c r="E802" s="6"/>
      <c r="F802" s="6" t="s">
        <v>657</v>
      </c>
      <c r="G802" s="6"/>
      <c r="H802" s="6" t="s">
        <v>861</v>
      </c>
      <c r="I802" s="6"/>
      <c r="J802" s="6"/>
      <c r="K802" s="6"/>
      <c r="L802" s="6"/>
      <c r="M802" s="6"/>
      <c r="N802" s="7"/>
    </row>
    <row r="803" spans="1:14" x14ac:dyDescent="0.25">
      <c r="A803" s="5"/>
      <c r="B803" s="6"/>
      <c r="C803" s="6"/>
      <c r="D803" s="6"/>
      <c r="E803" s="6"/>
      <c r="F803" s="6" t="s">
        <v>658</v>
      </c>
      <c r="G803" s="6"/>
      <c r="H803" s="6"/>
      <c r="I803" s="6"/>
      <c r="J803" s="6"/>
      <c r="K803" s="6"/>
      <c r="L803" s="6"/>
      <c r="M803" s="6"/>
      <c r="N803" s="7"/>
    </row>
    <row r="804" spans="1:14" x14ac:dyDescent="0.25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7"/>
    </row>
    <row r="805" spans="1:14" x14ac:dyDescent="0.25">
      <c r="A805" s="5"/>
      <c r="B805" s="6"/>
      <c r="C805" s="259" t="s">
        <v>450</v>
      </c>
      <c r="D805" s="6" t="s">
        <v>660</v>
      </c>
      <c r="E805" s="6"/>
      <c r="F805" s="6"/>
      <c r="G805" s="6"/>
      <c r="H805" s="6"/>
      <c r="I805" s="6"/>
      <c r="J805" s="6"/>
      <c r="K805" s="6"/>
      <c r="L805" s="6"/>
      <c r="M805" s="6" t="s">
        <v>810</v>
      </c>
      <c r="N805" s="7"/>
    </row>
    <row r="806" spans="1:14" x14ac:dyDescent="0.25">
      <c r="A806" s="5"/>
      <c r="B806" s="6"/>
      <c r="C806" s="6"/>
      <c r="D806" s="6"/>
      <c r="E806" s="6" t="s">
        <v>661</v>
      </c>
      <c r="F806" s="6"/>
      <c r="G806" s="6"/>
      <c r="H806" s="6"/>
      <c r="I806" s="6"/>
      <c r="J806" s="6"/>
      <c r="K806" s="6"/>
      <c r="L806" s="6"/>
      <c r="M806" s="6"/>
      <c r="N806" s="7"/>
    </row>
    <row r="807" spans="1:14" x14ac:dyDescent="0.25">
      <c r="A807" s="5"/>
      <c r="B807" s="6"/>
      <c r="C807" s="6"/>
      <c r="D807" s="6"/>
      <c r="E807" s="6"/>
      <c r="F807" s="6" t="s">
        <v>662</v>
      </c>
      <c r="G807" s="6"/>
      <c r="H807" s="6"/>
      <c r="I807" s="6"/>
      <c r="J807" s="6"/>
      <c r="K807" s="6"/>
      <c r="L807" s="6"/>
      <c r="M807" s="6"/>
      <c r="N807" s="7"/>
    </row>
    <row r="808" spans="1:14" x14ac:dyDescent="0.25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7"/>
    </row>
    <row r="809" spans="1:14" x14ac:dyDescent="0.25">
      <c r="A809" s="5"/>
      <c r="B809" s="6"/>
      <c r="C809" s="259" t="s">
        <v>455</v>
      </c>
      <c r="D809" s="6" t="s">
        <v>663</v>
      </c>
      <c r="E809" s="6"/>
      <c r="F809" s="6"/>
      <c r="G809" s="6"/>
      <c r="H809" s="6"/>
      <c r="I809" s="6"/>
      <c r="J809" s="6"/>
      <c r="K809" s="6"/>
      <c r="L809" s="6"/>
      <c r="M809" s="6"/>
      <c r="N809" s="7"/>
    </row>
    <row r="810" spans="1:14" x14ac:dyDescent="0.25">
      <c r="A810" s="5"/>
      <c r="B810" s="6"/>
      <c r="C810" s="6"/>
      <c r="D810" s="6"/>
      <c r="E810" s="6" t="s">
        <v>664</v>
      </c>
      <c r="F810" s="6"/>
      <c r="G810" s="6"/>
      <c r="H810" s="6"/>
      <c r="I810" s="6"/>
      <c r="J810" s="6"/>
      <c r="K810" s="6"/>
      <c r="L810" s="6"/>
      <c r="M810" s="6"/>
      <c r="N810" s="7"/>
    </row>
    <row r="811" spans="1:14" x14ac:dyDescent="0.25">
      <c r="A811" s="5"/>
      <c r="B811" s="6"/>
      <c r="C811" s="6"/>
      <c r="D811" s="6"/>
      <c r="E811" s="6"/>
      <c r="F811" s="6" t="s">
        <v>665</v>
      </c>
      <c r="G811" s="6"/>
      <c r="H811" s="6"/>
      <c r="I811" s="6"/>
      <c r="J811" s="6"/>
      <c r="K811" s="6"/>
      <c r="L811" s="6"/>
      <c r="M811" s="6"/>
      <c r="N811" s="7"/>
    </row>
    <row r="812" spans="1:14" x14ac:dyDescent="0.25">
      <c r="A812" s="5"/>
      <c r="B812" s="6"/>
      <c r="C812" s="6"/>
      <c r="D812" s="6"/>
      <c r="E812" s="6"/>
      <c r="F812" s="6" t="s">
        <v>666</v>
      </c>
      <c r="G812" s="6"/>
      <c r="H812" s="6"/>
      <c r="I812" s="6"/>
      <c r="J812" s="6"/>
      <c r="K812" s="6"/>
      <c r="L812" s="6"/>
      <c r="M812" s="6"/>
      <c r="N812" s="7"/>
    </row>
    <row r="813" spans="1:14" x14ac:dyDescent="0.25">
      <c r="A813" s="5"/>
      <c r="B813" s="6"/>
      <c r="C813" s="6"/>
      <c r="D813" s="6"/>
      <c r="E813" s="6"/>
      <c r="F813" s="6" t="s">
        <v>667</v>
      </c>
      <c r="G813" s="6"/>
      <c r="H813" s="6"/>
      <c r="I813" s="6"/>
      <c r="J813" s="6"/>
      <c r="K813" s="6"/>
      <c r="L813" s="6"/>
      <c r="M813" s="6"/>
      <c r="N813" s="7"/>
    </row>
    <row r="814" spans="1:14" x14ac:dyDescent="0.25">
      <c r="A814" s="5"/>
      <c r="B814" s="6"/>
      <c r="C814" s="6"/>
      <c r="D814" s="6"/>
      <c r="E814" s="6"/>
      <c r="F814" s="6"/>
      <c r="G814" s="6" t="s">
        <v>668</v>
      </c>
      <c r="H814" s="6"/>
      <c r="I814" s="6"/>
      <c r="J814" s="6"/>
      <c r="K814" s="6"/>
      <c r="L814" s="6"/>
      <c r="M814" s="6"/>
      <c r="N814" s="7"/>
    </row>
    <row r="815" spans="1:14" x14ac:dyDescent="0.25">
      <c r="A815" s="5"/>
      <c r="B815" s="6"/>
      <c r="C815" s="6"/>
      <c r="D815" s="6"/>
      <c r="E815" s="6"/>
      <c r="F815" s="6" t="s">
        <v>669</v>
      </c>
      <c r="G815" s="6"/>
      <c r="H815" s="6"/>
      <c r="I815" s="6"/>
      <c r="J815" s="6"/>
      <c r="K815" s="6"/>
      <c r="L815" s="6"/>
      <c r="M815" s="6"/>
      <c r="N815" s="7"/>
    </row>
    <row r="816" spans="1:14" x14ac:dyDescent="0.25">
      <c r="A816" s="5"/>
      <c r="B816" s="6"/>
      <c r="C816" s="6"/>
      <c r="D816" s="6"/>
      <c r="E816" s="6"/>
      <c r="F816" s="6"/>
      <c r="G816" s="6" t="s">
        <v>670</v>
      </c>
      <c r="H816" s="6"/>
      <c r="I816" s="6"/>
      <c r="J816" s="6"/>
      <c r="K816" s="6"/>
      <c r="L816" s="6"/>
      <c r="M816" s="6"/>
      <c r="N816" s="7"/>
    </row>
    <row r="817" spans="1:14" x14ac:dyDescent="0.25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7"/>
    </row>
    <row r="818" spans="1:14" x14ac:dyDescent="0.25">
      <c r="A818" s="5"/>
      <c r="B818" s="6"/>
      <c r="C818" s="259" t="s">
        <v>457</v>
      </c>
      <c r="D818" s="6" t="s">
        <v>671</v>
      </c>
      <c r="E818" s="6"/>
      <c r="F818" s="6"/>
      <c r="G818" s="6"/>
      <c r="H818" s="6"/>
      <c r="I818" s="6"/>
      <c r="J818" s="6"/>
      <c r="K818" s="6"/>
      <c r="L818" s="6"/>
      <c r="M818" s="6"/>
      <c r="N818" s="7"/>
    </row>
    <row r="819" spans="1:14" x14ac:dyDescent="0.25">
      <c r="A819" s="5"/>
      <c r="B819" s="6"/>
      <c r="C819" s="6"/>
      <c r="D819" s="6"/>
      <c r="E819" s="6"/>
      <c r="F819" s="6" t="s">
        <v>672</v>
      </c>
      <c r="G819" s="6"/>
      <c r="H819" s="6"/>
      <c r="I819" s="6"/>
      <c r="J819" s="6" t="s">
        <v>862</v>
      </c>
      <c r="K819" s="6"/>
      <c r="L819" s="6"/>
      <c r="M819" s="6"/>
      <c r="N819" s="7"/>
    </row>
    <row r="820" spans="1:14" x14ac:dyDescent="0.25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7"/>
    </row>
    <row r="821" spans="1:14" x14ac:dyDescent="0.25">
      <c r="A821" s="5"/>
      <c r="B821" s="6"/>
      <c r="C821" s="259" t="s">
        <v>461</v>
      </c>
      <c r="D821" s="6" t="s">
        <v>673</v>
      </c>
      <c r="E821" s="6"/>
      <c r="F821" s="6"/>
      <c r="G821" s="6"/>
      <c r="H821" s="6"/>
      <c r="I821" s="6"/>
      <c r="J821" s="6"/>
      <c r="K821" s="6"/>
      <c r="L821" s="6"/>
      <c r="M821" s="6"/>
      <c r="N821" s="7"/>
    </row>
    <row r="822" spans="1:14" x14ac:dyDescent="0.25">
      <c r="A822" s="5"/>
      <c r="B822" s="6"/>
      <c r="C822" s="259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7"/>
    </row>
    <row r="823" spans="1:14" x14ac:dyDescent="0.25">
      <c r="A823" s="14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" t="s">
        <v>674</v>
      </c>
    </row>
    <row r="824" spans="1:14" x14ac:dyDescent="0.25">
      <c r="A824" s="2"/>
      <c r="B824" s="3"/>
      <c r="C824" s="532" t="s">
        <v>467</v>
      </c>
      <c r="D824" s="16" t="s">
        <v>818</v>
      </c>
      <c r="E824" s="16"/>
      <c r="F824" s="16"/>
      <c r="G824" s="16"/>
      <c r="H824" s="16"/>
      <c r="I824" s="16"/>
      <c r="J824" s="16"/>
      <c r="K824" s="16"/>
      <c r="L824" s="3"/>
      <c r="M824" s="3"/>
      <c r="N824" s="4"/>
    </row>
    <row r="825" spans="1:14" x14ac:dyDescent="0.25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7"/>
    </row>
    <row r="826" spans="1:14" x14ac:dyDescent="0.25">
      <c r="A826" s="5"/>
      <c r="B826" s="544" t="s">
        <v>843</v>
      </c>
      <c r="C826" s="6"/>
      <c r="D826" s="259" t="s">
        <v>62</v>
      </c>
      <c r="E826" s="6" t="s">
        <v>823</v>
      </c>
      <c r="F826" s="6"/>
      <c r="G826" s="6"/>
      <c r="H826" s="6"/>
      <c r="I826" s="6"/>
      <c r="J826" s="6"/>
      <c r="K826" s="6"/>
      <c r="L826" s="6"/>
      <c r="M826" s="6"/>
      <c r="N826" s="7"/>
    </row>
    <row r="827" spans="1:14" ht="15" customHeight="1" x14ac:dyDescent="0.25">
      <c r="A827" s="5"/>
      <c r="B827" s="545"/>
      <c r="C827" s="6"/>
      <c r="D827" s="259"/>
      <c r="E827" s="6"/>
      <c r="F827" s="6" t="s">
        <v>819</v>
      </c>
      <c r="G827" s="6"/>
      <c r="H827" s="6"/>
      <c r="I827" s="6"/>
      <c r="J827" s="6"/>
      <c r="K827" s="6"/>
      <c r="L827" s="6"/>
      <c r="M827" s="6"/>
      <c r="N827" s="7"/>
    </row>
    <row r="828" spans="1:14" x14ac:dyDescent="0.25">
      <c r="A828" s="5"/>
      <c r="B828" s="545"/>
      <c r="C828" s="6"/>
      <c r="D828" s="259"/>
      <c r="E828" s="6"/>
      <c r="F828" s="6" t="s">
        <v>820</v>
      </c>
      <c r="G828" s="6"/>
      <c r="H828" s="6"/>
      <c r="I828" s="6"/>
      <c r="J828" s="6"/>
      <c r="K828" s="6"/>
      <c r="L828" s="6"/>
      <c r="M828" s="6"/>
      <c r="N828" s="7"/>
    </row>
    <row r="829" spans="1:14" x14ac:dyDescent="0.25">
      <c r="A829" s="5"/>
      <c r="B829" s="545"/>
      <c r="C829" s="6"/>
      <c r="D829" s="259"/>
      <c r="E829" s="6"/>
      <c r="F829" s="6"/>
      <c r="G829" s="6"/>
      <c r="H829" s="6"/>
      <c r="I829" s="6"/>
      <c r="J829" s="6"/>
      <c r="K829" s="6"/>
      <c r="L829" s="6"/>
      <c r="M829" s="6"/>
      <c r="N829" s="7"/>
    </row>
    <row r="830" spans="1:14" x14ac:dyDescent="0.25">
      <c r="A830" s="5"/>
      <c r="B830" s="545"/>
      <c r="C830" s="6"/>
      <c r="D830" s="259" t="s">
        <v>76</v>
      </c>
      <c r="E830" s="6" t="s">
        <v>824</v>
      </c>
      <c r="F830" s="6"/>
      <c r="G830" s="6"/>
      <c r="H830" s="6"/>
      <c r="I830" s="6"/>
      <c r="J830" s="6"/>
      <c r="K830" s="6"/>
      <c r="L830" s="6"/>
      <c r="M830" s="6"/>
      <c r="N830" s="7"/>
    </row>
    <row r="831" spans="1:14" x14ac:dyDescent="0.25">
      <c r="A831" s="5"/>
      <c r="B831" s="545"/>
      <c r="C831" s="6"/>
      <c r="D831" s="259"/>
      <c r="E831" s="6"/>
      <c r="F831" s="6" t="s">
        <v>821</v>
      </c>
      <c r="G831" s="6"/>
      <c r="H831" s="6"/>
      <c r="I831" s="6"/>
      <c r="J831" s="6"/>
      <c r="K831" s="6"/>
      <c r="L831" s="6"/>
      <c r="M831" s="6"/>
      <c r="N831" s="7"/>
    </row>
    <row r="832" spans="1:14" x14ac:dyDescent="0.25">
      <c r="A832" s="5"/>
      <c r="B832" s="545"/>
      <c r="C832" s="6"/>
      <c r="D832" s="259"/>
      <c r="E832" s="6"/>
      <c r="F832" s="6" t="s">
        <v>822</v>
      </c>
      <c r="G832" s="6"/>
      <c r="H832" s="6"/>
      <c r="I832" s="6"/>
      <c r="J832" s="6"/>
      <c r="K832" s="6"/>
      <c r="L832" s="6"/>
      <c r="M832" s="6"/>
      <c r="N832" s="7"/>
    </row>
    <row r="833" spans="1:14" x14ac:dyDescent="0.25">
      <c r="A833" s="5"/>
      <c r="B833" s="545"/>
      <c r="C833" s="6"/>
      <c r="D833" s="259"/>
      <c r="E833" s="6"/>
      <c r="F833" s="6"/>
      <c r="G833" s="6"/>
      <c r="H833" s="6"/>
      <c r="I833" s="6"/>
      <c r="J833" s="6"/>
      <c r="K833" s="6"/>
      <c r="L833" s="6"/>
      <c r="M833" s="6"/>
      <c r="N833" s="7"/>
    </row>
    <row r="834" spans="1:14" x14ac:dyDescent="0.25">
      <c r="A834" s="5"/>
      <c r="B834" s="545"/>
      <c r="C834" s="6"/>
      <c r="D834" s="259" t="s">
        <v>96</v>
      </c>
      <c r="E834" s="13" t="s">
        <v>825</v>
      </c>
      <c r="F834" s="13"/>
      <c r="G834" s="13"/>
      <c r="H834" s="13"/>
      <c r="I834" s="13"/>
      <c r="J834" s="13"/>
      <c r="K834" s="13"/>
      <c r="L834" s="6"/>
      <c r="M834" s="6"/>
      <c r="N834" s="7"/>
    </row>
    <row r="835" spans="1:14" x14ac:dyDescent="0.25">
      <c r="A835" s="5"/>
      <c r="B835" s="545"/>
      <c r="C835" s="6"/>
      <c r="D835" s="259"/>
      <c r="E835" s="6"/>
      <c r="F835" s="6" t="s">
        <v>826</v>
      </c>
      <c r="G835" s="6"/>
      <c r="H835" s="6"/>
      <c r="I835" s="6"/>
      <c r="J835" s="6"/>
      <c r="K835" s="6"/>
      <c r="L835" s="6"/>
      <c r="M835" s="6"/>
      <c r="N835" s="7"/>
    </row>
    <row r="836" spans="1:14" x14ac:dyDescent="0.25">
      <c r="A836" s="5"/>
      <c r="B836" s="545"/>
      <c r="C836" s="6"/>
      <c r="D836" s="259"/>
      <c r="E836" s="6"/>
      <c r="F836" s="6"/>
      <c r="G836" s="6" t="s">
        <v>827</v>
      </c>
      <c r="H836" s="6"/>
      <c r="I836" s="6"/>
      <c r="J836" s="6"/>
      <c r="K836" s="6"/>
      <c r="L836" s="6"/>
      <c r="M836" s="6"/>
      <c r="N836" s="7"/>
    </row>
    <row r="837" spans="1:14" x14ac:dyDescent="0.25">
      <c r="A837" s="5"/>
      <c r="B837" s="54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7"/>
    </row>
    <row r="838" spans="1:14" x14ac:dyDescent="0.25">
      <c r="A838" s="5"/>
      <c r="B838" s="545"/>
      <c r="C838" s="6"/>
      <c r="D838" s="6"/>
      <c r="E838" s="6"/>
      <c r="F838" s="6" t="s">
        <v>828</v>
      </c>
      <c r="G838" s="6"/>
      <c r="H838" s="6"/>
      <c r="I838" s="6"/>
      <c r="J838" s="6"/>
      <c r="K838" s="6"/>
      <c r="L838" s="6"/>
      <c r="M838" s="6"/>
      <c r="N838" s="7"/>
    </row>
    <row r="839" spans="1:14" x14ac:dyDescent="0.25">
      <c r="A839" s="5"/>
      <c r="B839" s="545"/>
      <c r="C839" s="6"/>
      <c r="D839" s="6"/>
      <c r="E839" s="6"/>
      <c r="F839" s="6"/>
      <c r="G839" s="6" t="s">
        <v>829</v>
      </c>
      <c r="H839" s="6"/>
      <c r="I839" s="6"/>
      <c r="J839" s="6"/>
      <c r="K839" s="6"/>
      <c r="L839" s="6"/>
      <c r="M839" s="6"/>
      <c r="N839" s="7"/>
    </row>
    <row r="840" spans="1:14" x14ac:dyDescent="0.25">
      <c r="A840" s="5"/>
      <c r="B840" s="545"/>
      <c r="C840" s="6"/>
      <c r="D840" s="6"/>
      <c r="E840" s="6"/>
      <c r="F840" s="6"/>
      <c r="G840" s="6"/>
      <c r="H840" s="6" t="s">
        <v>830</v>
      </c>
      <c r="I840" s="6"/>
      <c r="J840" s="6"/>
      <c r="K840" s="6"/>
      <c r="L840" s="6"/>
      <c r="M840" s="6"/>
      <c r="N840" s="7"/>
    </row>
    <row r="841" spans="1:14" x14ac:dyDescent="0.25">
      <c r="A841" s="5"/>
      <c r="B841" s="545"/>
      <c r="C841" s="6"/>
      <c r="D841" s="6"/>
      <c r="E841" s="6"/>
      <c r="F841" s="6"/>
      <c r="G841" s="6"/>
      <c r="H841" s="6"/>
      <c r="I841" s="6" t="s">
        <v>831</v>
      </c>
      <c r="J841" s="6"/>
      <c r="K841" s="6"/>
      <c r="L841" s="6"/>
      <c r="M841" s="6"/>
      <c r="N841" s="7"/>
    </row>
    <row r="842" spans="1:14" x14ac:dyDescent="0.25">
      <c r="A842" s="5"/>
      <c r="B842" s="545"/>
      <c r="C842" s="6"/>
      <c r="D842" s="6"/>
      <c r="E842" s="6"/>
      <c r="F842" s="6"/>
      <c r="G842" s="6" t="s">
        <v>832</v>
      </c>
      <c r="H842" s="6"/>
      <c r="I842" s="6"/>
      <c r="J842" s="6"/>
      <c r="K842" s="6"/>
      <c r="L842" s="6"/>
      <c r="M842" s="6"/>
      <c r="N842" s="7"/>
    </row>
    <row r="843" spans="1:14" x14ac:dyDescent="0.25">
      <c r="A843" s="5"/>
      <c r="B843" s="54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7"/>
    </row>
    <row r="844" spans="1:14" x14ac:dyDescent="0.25">
      <c r="A844" s="5"/>
      <c r="B844" s="546"/>
      <c r="C844" s="6"/>
      <c r="D844" s="6"/>
      <c r="E844" s="6" t="s">
        <v>834</v>
      </c>
      <c r="F844" s="6"/>
      <c r="G844" s="6"/>
      <c r="H844" s="6"/>
      <c r="I844" s="6"/>
      <c r="J844" s="6"/>
      <c r="K844" s="6"/>
      <c r="L844" s="6"/>
      <c r="M844" s="6"/>
      <c r="N844" s="7"/>
    </row>
    <row r="845" spans="1:14" x14ac:dyDescent="0.25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7"/>
    </row>
    <row r="846" spans="1:14" x14ac:dyDescent="0.25">
      <c r="A846" s="5"/>
      <c r="B846" s="6"/>
      <c r="C846" s="6"/>
      <c r="D846" s="259" t="s">
        <v>178</v>
      </c>
      <c r="E846" s="13" t="s">
        <v>833</v>
      </c>
      <c r="F846" s="13"/>
      <c r="G846" s="13"/>
      <c r="H846" s="13"/>
      <c r="I846" s="13"/>
      <c r="J846" s="13"/>
      <c r="K846" s="6"/>
      <c r="L846" s="6"/>
      <c r="M846" s="6"/>
      <c r="N846" s="7"/>
    </row>
    <row r="847" spans="1:14" x14ac:dyDescent="0.25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7"/>
    </row>
    <row r="848" spans="1:14" x14ac:dyDescent="0.25">
      <c r="A848" s="5"/>
      <c r="B848" s="6"/>
      <c r="C848" s="6"/>
      <c r="D848" s="6"/>
      <c r="E848" s="6"/>
      <c r="F848" s="6" t="s">
        <v>835</v>
      </c>
      <c r="G848" s="6"/>
      <c r="H848" s="6"/>
      <c r="I848" s="6"/>
      <c r="J848" s="6"/>
      <c r="K848" s="6"/>
      <c r="L848" s="6"/>
      <c r="M848" s="6"/>
      <c r="N848" s="7"/>
    </row>
    <row r="849" spans="1:14" x14ac:dyDescent="0.25">
      <c r="A849" s="5"/>
      <c r="B849" s="541" t="s">
        <v>840</v>
      </c>
      <c r="C849" s="542"/>
      <c r="D849" s="543"/>
      <c r="E849" s="6"/>
      <c r="F849" s="6"/>
      <c r="G849" s="6" t="s">
        <v>836</v>
      </c>
      <c r="H849" s="6"/>
      <c r="I849" s="6"/>
      <c r="J849" s="6"/>
      <c r="K849" s="6"/>
      <c r="L849" s="6"/>
      <c r="M849" s="6"/>
      <c r="N849" s="7"/>
    </row>
    <row r="850" spans="1:14" x14ac:dyDescent="0.25">
      <c r="A850" s="5"/>
      <c r="B850" s="6"/>
      <c r="C850" s="6"/>
      <c r="D850" s="6"/>
      <c r="E850" s="6"/>
      <c r="F850" s="13" t="s">
        <v>837</v>
      </c>
      <c r="G850" s="13"/>
      <c r="H850" s="13"/>
      <c r="I850" s="13"/>
      <c r="J850" s="13"/>
      <c r="K850" s="13"/>
      <c r="L850" s="13"/>
      <c r="M850" s="13"/>
      <c r="N850" s="7"/>
    </row>
    <row r="851" spans="1:14" x14ac:dyDescent="0.25">
      <c r="A851" s="5"/>
      <c r="B851" s="541" t="s">
        <v>841</v>
      </c>
      <c r="C851" s="542"/>
      <c r="D851" s="543"/>
      <c r="E851" s="6"/>
      <c r="F851" s="6"/>
      <c r="G851" s="6" t="s">
        <v>838</v>
      </c>
      <c r="H851" s="6"/>
      <c r="I851" s="6"/>
      <c r="J851" s="6"/>
      <c r="K851" s="6"/>
      <c r="L851" s="6"/>
      <c r="M851" s="6"/>
      <c r="N851" s="7"/>
    </row>
    <row r="852" spans="1:14" x14ac:dyDescent="0.25">
      <c r="A852" s="5"/>
      <c r="B852" s="6"/>
      <c r="C852" s="6"/>
      <c r="D852" s="6"/>
      <c r="E852" s="6"/>
      <c r="F852" s="6" t="s">
        <v>839</v>
      </c>
      <c r="G852" s="6"/>
      <c r="H852" s="6"/>
      <c r="I852" s="6"/>
      <c r="J852" s="6"/>
      <c r="K852" s="6"/>
      <c r="L852" s="6"/>
      <c r="M852" s="6"/>
      <c r="N852" s="7"/>
    </row>
    <row r="853" spans="1:14" x14ac:dyDescent="0.25">
      <c r="A853" s="5"/>
      <c r="B853" s="6"/>
      <c r="C853" s="6"/>
      <c r="D853" s="6"/>
      <c r="E853" s="6"/>
      <c r="F853" s="6"/>
      <c r="G853" s="6" t="s">
        <v>375</v>
      </c>
      <c r="H853" s="6"/>
      <c r="I853" s="6"/>
      <c r="J853" s="6"/>
      <c r="K853" s="6"/>
      <c r="L853" s="6"/>
      <c r="M853" s="6"/>
      <c r="N853" s="7"/>
    </row>
    <row r="854" spans="1:14" x14ac:dyDescent="0.25">
      <c r="A854" s="5"/>
      <c r="B854" s="6"/>
      <c r="C854" s="255" t="s">
        <v>477</v>
      </c>
      <c r="D854" s="19" t="s">
        <v>844</v>
      </c>
      <c r="E854" s="19"/>
      <c r="F854" s="19"/>
      <c r="G854" s="19"/>
      <c r="H854" s="19"/>
      <c r="I854" s="19"/>
      <c r="J854" s="19"/>
      <c r="K854" s="19"/>
      <c r="L854" s="6"/>
      <c r="M854" s="6"/>
      <c r="N854" s="7"/>
    </row>
    <row r="855" spans="1:14" x14ac:dyDescent="0.25">
      <c r="A855" s="5"/>
      <c r="B855" s="6"/>
      <c r="C855" s="284"/>
      <c r="D855" s="239"/>
      <c r="E855" s="239"/>
      <c r="F855" s="239"/>
      <c r="G855" s="239"/>
      <c r="H855" s="239"/>
      <c r="I855" s="239"/>
      <c r="J855" s="239"/>
      <c r="K855" s="239"/>
      <c r="L855" s="6"/>
      <c r="M855" s="6"/>
      <c r="N855" s="7"/>
    </row>
    <row r="856" spans="1:14" x14ac:dyDescent="0.25">
      <c r="A856" s="14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" t="s">
        <v>842</v>
      </c>
    </row>
    <row r="857" spans="1:14" x14ac:dyDescent="0.2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</row>
    <row r="858" spans="1:14" ht="15.75" x14ac:dyDescent="0.25">
      <c r="A858" s="5"/>
      <c r="B858" s="8" t="s">
        <v>910</v>
      </c>
      <c r="C858" s="8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7"/>
    </row>
    <row r="859" spans="1:14" x14ac:dyDescent="0.25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7"/>
    </row>
    <row r="860" spans="1:14" x14ac:dyDescent="0.25">
      <c r="A860" s="5"/>
      <c r="B860" s="259" t="s">
        <v>1</v>
      </c>
      <c r="C860" s="6" t="s">
        <v>914</v>
      </c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7"/>
    </row>
    <row r="861" spans="1:14" x14ac:dyDescent="0.25">
      <c r="A861" s="5"/>
      <c r="B861" s="259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7"/>
    </row>
    <row r="862" spans="1:14" x14ac:dyDescent="0.25">
      <c r="A862" s="5"/>
      <c r="B862" s="259" t="s">
        <v>3</v>
      </c>
      <c r="C862" s="6" t="s">
        <v>916</v>
      </c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7"/>
    </row>
    <row r="863" spans="1:14" x14ac:dyDescent="0.25">
      <c r="A863" s="5"/>
      <c r="B863" s="259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7"/>
    </row>
    <row r="864" spans="1:14" x14ac:dyDescent="0.25">
      <c r="A864" s="5"/>
      <c r="B864" s="259" t="s">
        <v>8</v>
      </c>
      <c r="C864" s="6" t="s">
        <v>915</v>
      </c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7"/>
    </row>
    <row r="865" spans="1:14" x14ac:dyDescent="0.25">
      <c r="A865" s="5"/>
      <c r="B865" s="259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7"/>
    </row>
    <row r="866" spans="1:14" x14ac:dyDescent="0.25">
      <c r="A866" s="5"/>
      <c r="B866" s="259" t="s">
        <v>443</v>
      </c>
      <c r="C866" s="6" t="s">
        <v>911</v>
      </c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7"/>
    </row>
    <row r="867" spans="1:14" x14ac:dyDescent="0.25">
      <c r="A867" s="5"/>
      <c r="B867" s="259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7"/>
    </row>
    <row r="868" spans="1:14" x14ac:dyDescent="0.25">
      <c r="A868" s="5"/>
      <c r="B868" s="259" t="s">
        <v>447</v>
      </c>
      <c r="C868" s="6" t="s">
        <v>894</v>
      </c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7"/>
    </row>
    <row r="869" spans="1:14" x14ac:dyDescent="0.25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7"/>
    </row>
    <row r="870" spans="1:14" x14ac:dyDescent="0.25">
      <c r="A870" s="5"/>
      <c r="B870" s="259" t="s">
        <v>912</v>
      </c>
      <c r="C870" s="6" t="s">
        <v>917</v>
      </c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7"/>
    </row>
    <row r="871" spans="1:14" x14ac:dyDescent="0.25">
      <c r="A871" s="5"/>
      <c r="B871" s="259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7"/>
    </row>
    <row r="872" spans="1:14" x14ac:dyDescent="0.25">
      <c r="A872" s="5"/>
      <c r="B872" s="259" t="s">
        <v>455</v>
      </c>
      <c r="C872" s="6" t="s">
        <v>913</v>
      </c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7"/>
    </row>
    <row r="873" spans="1:14" x14ac:dyDescent="0.25">
      <c r="A873" s="5"/>
      <c r="B873" s="259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7"/>
    </row>
    <row r="874" spans="1:14" x14ac:dyDescent="0.25">
      <c r="A874" s="5"/>
      <c r="B874" s="259" t="s">
        <v>457</v>
      </c>
      <c r="C874" s="6" t="s">
        <v>918</v>
      </c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7"/>
    </row>
    <row r="875" spans="1:14" x14ac:dyDescent="0.25">
      <c r="A875" s="5"/>
      <c r="B875" s="259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7"/>
    </row>
    <row r="876" spans="1:14" x14ac:dyDescent="0.25">
      <c r="A876" s="5"/>
      <c r="B876" s="259" t="s">
        <v>461</v>
      </c>
      <c r="C876" s="6" t="s">
        <v>919</v>
      </c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7"/>
    </row>
    <row r="877" spans="1:14" x14ac:dyDescent="0.25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7"/>
    </row>
    <row r="878" spans="1:14" x14ac:dyDescent="0.25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7"/>
    </row>
    <row r="879" spans="1:14" x14ac:dyDescent="0.25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7"/>
    </row>
    <row r="880" spans="1:14" x14ac:dyDescent="0.25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7"/>
    </row>
    <row r="881" spans="1:14" x14ac:dyDescent="0.25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7"/>
    </row>
    <row r="882" spans="1:14" x14ac:dyDescent="0.25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7"/>
    </row>
    <row r="883" spans="1:14" x14ac:dyDescent="0.25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7"/>
    </row>
    <row r="884" spans="1:14" x14ac:dyDescent="0.25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7"/>
    </row>
    <row r="885" spans="1:14" x14ac:dyDescent="0.25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7"/>
    </row>
    <row r="886" spans="1:14" x14ac:dyDescent="0.25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7"/>
    </row>
    <row r="887" spans="1:14" x14ac:dyDescent="0.25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7"/>
    </row>
    <row r="888" spans="1:14" x14ac:dyDescent="0.25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7"/>
    </row>
    <row r="889" spans="1:14" x14ac:dyDescent="0.25">
      <c r="A889" s="14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234"/>
    </row>
  </sheetData>
  <mergeCells count="73">
    <mergeCell ref="F470:I470"/>
    <mergeCell ref="B588:D588"/>
    <mergeCell ref="B589:D589"/>
    <mergeCell ref="B605:B615"/>
    <mergeCell ref="B595:B603"/>
    <mergeCell ref="M331:N331"/>
    <mergeCell ref="C298:E298"/>
    <mergeCell ref="C331:D331"/>
    <mergeCell ref="E331:F331"/>
    <mergeCell ref="G331:H331"/>
    <mergeCell ref="I331:J331"/>
    <mergeCell ref="K331:L331"/>
    <mergeCell ref="B2:D2"/>
    <mergeCell ref="D121:N121"/>
    <mergeCell ref="D123:N123"/>
    <mergeCell ref="D142:N142"/>
    <mergeCell ref="F298:G298"/>
    <mergeCell ref="H298:I298"/>
    <mergeCell ref="J298:K298"/>
    <mergeCell ref="L298:M298"/>
    <mergeCell ref="C157:E157"/>
    <mergeCell ref="J157:K157"/>
    <mergeCell ref="I192:J193"/>
    <mergeCell ref="K192:L193"/>
    <mergeCell ref="M192:N193"/>
    <mergeCell ref="D140:J140"/>
    <mergeCell ref="K364:L364"/>
    <mergeCell ref="B34:D34"/>
    <mergeCell ref="B105:C105"/>
    <mergeCell ref="B106:C106"/>
    <mergeCell ref="B107:C107"/>
    <mergeCell ref="A323:B323"/>
    <mergeCell ref="B616:B622"/>
    <mergeCell ref="E638:F638"/>
    <mergeCell ref="B635:C635"/>
    <mergeCell ref="C9:L11"/>
    <mergeCell ref="C12:L14"/>
    <mergeCell ref="C15:L17"/>
    <mergeCell ref="D20:K21"/>
    <mergeCell ref="D22:K23"/>
    <mergeCell ref="B440:D440"/>
    <mergeCell ref="I429:M429"/>
    <mergeCell ref="B452:D452"/>
    <mergeCell ref="M364:N364"/>
    <mergeCell ref="C364:D364"/>
    <mergeCell ref="E364:F364"/>
    <mergeCell ref="G364:H364"/>
    <mergeCell ref="I364:J364"/>
    <mergeCell ref="B743:C743"/>
    <mergeCell ref="B744:C744"/>
    <mergeCell ref="B750:C750"/>
    <mergeCell ref="B752:C752"/>
    <mergeCell ref="E662:K662"/>
    <mergeCell ref="B689:C689"/>
    <mergeCell ref="B681:D682"/>
    <mergeCell ref="B737:C737"/>
    <mergeCell ref="B736:C736"/>
    <mergeCell ref="B851:D851"/>
    <mergeCell ref="B826:B844"/>
    <mergeCell ref="M674:M675"/>
    <mergeCell ref="G756:H756"/>
    <mergeCell ref="C787:D787"/>
    <mergeCell ref="B780:C785"/>
    <mergeCell ref="B849:D849"/>
    <mergeCell ref="B777:C777"/>
    <mergeCell ref="B778:C778"/>
    <mergeCell ref="B776:C776"/>
    <mergeCell ref="B738:C738"/>
    <mergeCell ref="B745:C745"/>
    <mergeCell ref="B766:C766"/>
    <mergeCell ref="B769:C769"/>
    <mergeCell ref="B770:C770"/>
    <mergeCell ref="B742:C742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16B3-F573-4FC6-94D9-AFDAB1ABE403}">
  <dimension ref="A1:P100"/>
  <sheetViews>
    <sheetView topLeftCell="A82" workbookViewId="0">
      <selection activeCell="T93" sqref="T93"/>
    </sheetView>
  </sheetViews>
  <sheetFormatPr defaultRowHeight="15" x14ac:dyDescent="0.25"/>
  <cols>
    <col min="1" max="2" width="6.28515625" customWidth="1"/>
    <col min="3" max="3" width="6.140625" customWidth="1"/>
    <col min="4" max="4" width="14.85546875" customWidth="1"/>
    <col min="5" max="10" width="9.140625" hidden="1" customWidth="1"/>
  </cols>
  <sheetData>
    <row r="1" spans="1:16" x14ac:dyDescent="0.25">
      <c r="A1" s="290" t="s">
        <v>676</v>
      </c>
      <c r="B1" s="291"/>
      <c r="D1" s="290"/>
      <c r="E1" s="291"/>
      <c r="K1" s="290"/>
      <c r="L1" s="292"/>
      <c r="M1" s="292" t="s">
        <v>677</v>
      </c>
      <c r="N1" s="292">
        <v>43675</v>
      </c>
      <c r="O1" s="292"/>
      <c r="P1" s="292"/>
    </row>
    <row r="2" spans="1:16" x14ac:dyDescent="0.25">
      <c r="A2" s="291" t="s">
        <v>678</v>
      </c>
      <c r="B2" s="291"/>
      <c r="D2" s="291"/>
      <c r="E2" s="291"/>
      <c r="K2" s="290"/>
      <c r="L2" s="292"/>
      <c r="M2" s="292" t="s">
        <v>679</v>
      </c>
      <c r="N2" s="292">
        <v>43759</v>
      </c>
      <c r="O2" s="292"/>
      <c r="P2" s="292"/>
    </row>
    <row r="3" spans="1:16" x14ac:dyDescent="0.25">
      <c r="A3" s="290"/>
      <c r="B3" s="644"/>
      <c r="C3" s="644"/>
      <c r="D3" s="290"/>
      <c r="E3" s="292"/>
      <c r="K3" s="290"/>
      <c r="L3" s="290"/>
      <c r="M3" s="645" t="s">
        <v>680</v>
      </c>
      <c r="N3" s="645"/>
      <c r="O3" s="290"/>
      <c r="P3" s="290"/>
    </row>
    <row r="4" spans="1:16" x14ac:dyDescent="0.25">
      <c r="A4" s="643" t="s">
        <v>809</v>
      </c>
      <c r="B4" s="643"/>
      <c r="C4" s="643"/>
      <c r="D4" s="492"/>
      <c r="E4" s="492"/>
      <c r="F4" s="492"/>
      <c r="G4" s="492"/>
      <c r="H4" s="492"/>
      <c r="I4" s="492"/>
      <c r="J4" s="492"/>
      <c r="K4" s="492"/>
      <c r="L4" s="492"/>
      <c r="M4" s="461"/>
      <c r="N4" s="461"/>
      <c r="O4" s="290"/>
      <c r="P4" s="290"/>
    </row>
    <row r="5" spans="1:16" ht="15.75" thickBot="1" x14ac:dyDescent="0.3">
      <c r="A5" s="290"/>
      <c r="B5" s="644"/>
      <c r="C5" s="644"/>
      <c r="D5" s="290"/>
      <c r="E5" s="292"/>
    </row>
    <row r="6" spans="1:16" x14ac:dyDescent="0.25">
      <c r="A6" s="293" t="s">
        <v>681</v>
      </c>
      <c r="B6" s="294" t="s">
        <v>682</v>
      </c>
      <c r="C6" s="293" t="s">
        <v>683</v>
      </c>
      <c r="D6" s="295" t="s">
        <v>684</v>
      </c>
      <c r="E6" s="296" t="s">
        <v>685</v>
      </c>
      <c r="F6" s="296" t="s">
        <v>686</v>
      </c>
      <c r="G6" s="296" t="s">
        <v>687</v>
      </c>
      <c r="H6" s="296" t="s">
        <v>688</v>
      </c>
      <c r="I6" s="296" t="s">
        <v>689</v>
      </c>
      <c r="J6" s="296" t="s">
        <v>690</v>
      </c>
      <c r="K6" s="296" t="s">
        <v>691</v>
      </c>
      <c r="L6" s="297" t="s">
        <v>692</v>
      </c>
      <c r="M6" s="298" t="s">
        <v>693</v>
      </c>
      <c r="N6" s="299" t="s">
        <v>694</v>
      </c>
      <c r="O6" s="300" t="s">
        <v>695</v>
      </c>
      <c r="P6" s="301" t="s">
        <v>696</v>
      </c>
    </row>
    <row r="7" spans="1:16" ht="15.75" thickBot="1" x14ac:dyDescent="0.3">
      <c r="A7" s="302" t="s">
        <v>697</v>
      </c>
      <c r="B7" s="303" t="s">
        <v>698</v>
      </c>
      <c r="C7" s="302" t="s">
        <v>699</v>
      </c>
      <c r="D7" s="304" t="s">
        <v>700</v>
      </c>
      <c r="E7" s="305"/>
      <c r="F7" s="305"/>
      <c r="G7" s="305"/>
      <c r="H7" s="305"/>
      <c r="I7" s="305"/>
      <c r="J7" s="305"/>
      <c r="K7" s="305" t="s">
        <v>701</v>
      </c>
      <c r="L7" s="306"/>
      <c r="M7" s="307" t="s">
        <v>702</v>
      </c>
      <c r="N7" s="308" t="s">
        <v>703</v>
      </c>
      <c r="O7" s="309" t="s">
        <v>704</v>
      </c>
      <c r="P7" s="310" t="s">
        <v>705</v>
      </c>
    </row>
    <row r="8" spans="1:16" x14ac:dyDescent="0.25">
      <c r="A8" s="311"/>
      <c r="B8" s="312" t="s">
        <v>1</v>
      </c>
      <c r="C8" s="313"/>
      <c r="D8" s="314" t="s">
        <v>706</v>
      </c>
      <c r="E8" s="315">
        <v>1922.96</v>
      </c>
      <c r="F8" s="316">
        <v>1922.96</v>
      </c>
      <c r="G8" s="316">
        <v>1922.96</v>
      </c>
      <c r="H8" s="316">
        <v>1922.96</v>
      </c>
      <c r="I8" s="316">
        <v>1998.59</v>
      </c>
      <c r="J8" s="316">
        <v>1998.59</v>
      </c>
      <c r="K8" s="316">
        <v>1998.59</v>
      </c>
      <c r="L8" s="316">
        <v>1998.59</v>
      </c>
      <c r="M8" s="317">
        <v>1578.8</v>
      </c>
      <c r="N8" s="318">
        <f>(M8*12)/O8*100</f>
        <v>24.0340995585325</v>
      </c>
      <c r="O8" s="319">
        <v>78828</v>
      </c>
      <c r="P8" s="320">
        <v>254</v>
      </c>
    </row>
    <row r="9" spans="1:16" x14ac:dyDescent="0.25">
      <c r="A9" s="321" t="s">
        <v>707</v>
      </c>
      <c r="B9" s="322" t="s">
        <v>3</v>
      </c>
      <c r="C9" s="323"/>
      <c r="D9" s="324" t="s">
        <v>708</v>
      </c>
      <c r="E9" s="325">
        <v>1461.85</v>
      </c>
      <c r="F9" s="326">
        <v>1461.85</v>
      </c>
      <c r="G9" s="326">
        <v>1546.35</v>
      </c>
      <c r="H9" s="326">
        <v>1546.35</v>
      </c>
      <c r="I9" s="326">
        <v>1563.25</v>
      </c>
      <c r="J9" s="326">
        <v>1563.25</v>
      </c>
      <c r="K9" s="326">
        <v>1613.95</v>
      </c>
      <c r="L9" s="326">
        <v>1613.95</v>
      </c>
      <c r="M9" s="327">
        <v>1267.49</v>
      </c>
      <c r="N9" s="318">
        <f>(M9*12)/O9*100</f>
        <v>26.208567391529101</v>
      </c>
      <c r="O9" s="319">
        <v>58034</v>
      </c>
      <c r="P9" s="328">
        <v>187</v>
      </c>
    </row>
    <row r="10" spans="1:16" x14ac:dyDescent="0.25">
      <c r="A10" s="321"/>
      <c r="B10" s="322" t="s">
        <v>8</v>
      </c>
      <c r="C10" s="323"/>
      <c r="D10" s="324" t="s">
        <v>709</v>
      </c>
      <c r="E10" s="325">
        <v>1501.8</v>
      </c>
      <c r="F10" s="326">
        <v>1507.8</v>
      </c>
      <c r="G10" s="326">
        <v>1524.6</v>
      </c>
      <c r="H10" s="326">
        <v>1537.2</v>
      </c>
      <c r="I10" s="326">
        <v>1551.6</v>
      </c>
      <c r="J10" s="326">
        <v>1565.4</v>
      </c>
      <c r="K10" s="326">
        <v>1578</v>
      </c>
      <c r="L10" s="326">
        <v>1594.2</v>
      </c>
      <c r="M10" s="327">
        <v>1407.73</v>
      </c>
      <c r="N10" s="318">
        <f t="shared" ref="N10:N45" si="0">(M10*12)/O10*100</f>
        <v>42.196033371634115</v>
      </c>
      <c r="O10" s="319">
        <v>40034</v>
      </c>
      <c r="P10" s="328">
        <v>129</v>
      </c>
    </row>
    <row r="11" spans="1:16" x14ac:dyDescent="0.25">
      <c r="A11" s="321" t="s">
        <v>710</v>
      </c>
      <c r="B11" s="322" t="s">
        <v>443</v>
      </c>
      <c r="C11" s="323"/>
      <c r="D11" s="324" t="s">
        <v>711</v>
      </c>
      <c r="E11" s="325">
        <v>1501.82</v>
      </c>
      <c r="F11" s="326">
        <v>1501.82</v>
      </c>
      <c r="G11" s="326">
        <v>1501.82</v>
      </c>
      <c r="H11" s="326">
        <v>1531.93</v>
      </c>
      <c r="I11" s="326">
        <v>1531.93</v>
      </c>
      <c r="J11" s="326">
        <v>1562.59</v>
      </c>
      <c r="K11" s="326">
        <v>1562.59</v>
      </c>
      <c r="L11" s="326">
        <v>1562.59</v>
      </c>
      <c r="M11" s="327">
        <v>1406.91</v>
      </c>
      <c r="N11" s="318">
        <f t="shared" si="0"/>
        <v>47.304342953208192</v>
      </c>
      <c r="O11" s="319">
        <v>35690</v>
      </c>
      <c r="P11" s="328">
        <v>115</v>
      </c>
    </row>
    <row r="12" spans="1:16" x14ac:dyDescent="0.25">
      <c r="A12" s="321"/>
      <c r="B12" s="322" t="s">
        <v>447</v>
      </c>
      <c r="C12" s="323"/>
      <c r="D12" s="324" t="s">
        <v>712</v>
      </c>
      <c r="E12" s="325">
        <v>1440</v>
      </c>
      <c r="F12" s="326">
        <v>1440</v>
      </c>
      <c r="G12" s="326">
        <v>1440</v>
      </c>
      <c r="H12" s="326">
        <v>1440</v>
      </c>
      <c r="I12" s="326">
        <v>1498</v>
      </c>
      <c r="J12" s="326">
        <v>1498</v>
      </c>
      <c r="K12" s="326">
        <v>1498</v>
      </c>
      <c r="L12" s="326">
        <v>1498</v>
      </c>
      <c r="M12" s="327">
        <v>1439.8</v>
      </c>
      <c r="N12" s="318">
        <f t="shared" si="0"/>
        <v>45.262496070418102</v>
      </c>
      <c r="O12" s="319">
        <v>38172</v>
      </c>
      <c r="P12" s="328">
        <v>123</v>
      </c>
    </row>
    <row r="13" spans="1:16" x14ac:dyDescent="0.25">
      <c r="A13" s="321" t="s">
        <v>713</v>
      </c>
      <c r="B13" s="322" t="s">
        <v>450</v>
      </c>
      <c r="C13" s="323"/>
      <c r="D13" s="324" t="s">
        <v>714</v>
      </c>
      <c r="E13" s="325">
        <v>1457.52</v>
      </c>
      <c r="F13" s="326">
        <v>1457.52</v>
      </c>
      <c r="G13" s="326">
        <v>1466.62</v>
      </c>
      <c r="H13" s="326">
        <v>1466.62</v>
      </c>
      <c r="I13" s="326">
        <v>1480.27</v>
      </c>
      <c r="J13" s="326">
        <v>1480.27</v>
      </c>
      <c r="K13" s="326">
        <v>1498.47</v>
      </c>
      <c r="L13" s="326">
        <v>1498.47</v>
      </c>
      <c r="M13" s="327">
        <v>1358.12</v>
      </c>
      <c r="N13" s="318">
        <f t="shared" si="0"/>
        <v>50.493989341925882</v>
      </c>
      <c r="O13" s="319">
        <v>32276</v>
      </c>
      <c r="P13" s="328">
        <v>104</v>
      </c>
    </row>
    <row r="14" spans="1:16" x14ac:dyDescent="0.25">
      <c r="A14" s="321"/>
      <c r="B14" s="329" t="s">
        <v>455</v>
      </c>
      <c r="C14" s="330" t="s">
        <v>715</v>
      </c>
      <c r="D14" s="324" t="s">
        <v>716</v>
      </c>
      <c r="E14" s="325">
        <v>1378.87</v>
      </c>
      <c r="F14" s="326">
        <v>1525.35</v>
      </c>
      <c r="G14" s="326">
        <v>1512.36</v>
      </c>
      <c r="H14" s="326">
        <v>1443.44</v>
      </c>
      <c r="I14" s="326">
        <v>1393.4</v>
      </c>
      <c r="J14" s="326">
        <v>1413.58</v>
      </c>
      <c r="K14" s="326">
        <v>1400.99</v>
      </c>
      <c r="L14" s="326">
        <v>1467.19</v>
      </c>
      <c r="M14" s="327">
        <v>1205.94</v>
      </c>
      <c r="N14" s="318">
        <f t="shared" si="0"/>
        <v>44.836039162225802</v>
      </c>
      <c r="O14" s="319">
        <v>32276</v>
      </c>
      <c r="P14" s="328">
        <v>104</v>
      </c>
    </row>
    <row r="15" spans="1:16" ht="15.75" thickBot="1" x14ac:dyDescent="0.3">
      <c r="A15" s="321" t="s">
        <v>717</v>
      </c>
      <c r="B15" s="329" t="s">
        <v>457</v>
      </c>
      <c r="C15" s="331"/>
      <c r="D15" s="332" t="s">
        <v>718</v>
      </c>
      <c r="E15" s="333">
        <v>756.7</v>
      </c>
      <c r="F15" s="334">
        <v>756.7</v>
      </c>
      <c r="G15" s="334">
        <v>764.4</v>
      </c>
      <c r="H15" s="334">
        <v>764.4</v>
      </c>
      <c r="I15" s="334">
        <v>825.65</v>
      </c>
      <c r="J15" s="334">
        <v>825.65</v>
      </c>
      <c r="K15" s="334">
        <v>858.55</v>
      </c>
      <c r="L15" s="334">
        <v>858.55</v>
      </c>
      <c r="M15" s="335">
        <v>928.43</v>
      </c>
      <c r="N15" s="336">
        <f t="shared" si="0"/>
        <v>39.450302751319008</v>
      </c>
      <c r="O15" s="337">
        <v>28241</v>
      </c>
      <c r="P15" s="338">
        <v>91</v>
      </c>
    </row>
    <row r="16" spans="1:16" ht="15.75" thickBot="1" x14ac:dyDescent="0.3">
      <c r="A16" s="321"/>
      <c r="B16" s="339" t="s">
        <v>461</v>
      </c>
      <c r="C16" s="340"/>
      <c r="D16" s="341" t="s">
        <v>719</v>
      </c>
      <c r="E16" s="342">
        <v>790.73</v>
      </c>
      <c r="F16" s="342">
        <v>790.73</v>
      </c>
      <c r="G16" s="342">
        <v>790.73</v>
      </c>
      <c r="H16" s="342">
        <v>790.73</v>
      </c>
      <c r="I16" s="342">
        <v>804.96</v>
      </c>
      <c r="J16" s="342">
        <v>804.96</v>
      </c>
      <c r="K16" s="343">
        <v>842.79</v>
      </c>
      <c r="L16" s="343">
        <v>842.79</v>
      </c>
      <c r="M16" s="344">
        <v>992.11</v>
      </c>
      <c r="N16" s="345">
        <f t="shared" si="0"/>
        <v>44.093777777777774</v>
      </c>
      <c r="O16" s="346">
        <v>27000</v>
      </c>
      <c r="P16" s="347">
        <v>87</v>
      </c>
    </row>
    <row r="17" spans="1:16" x14ac:dyDescent="0.25">
      <c r="A17" s="321" t="s">
        <v>720</v>
      </c>
      <c r="B17" s="348" t="s">
        <v>467</v>
      </c>
      <c r="C17" s="349"/>
      <c r="D17" s="350" t="s">
        <v>721</v>
      </c>
      <c r="E17" s="351">
        <v>720.46</v>
      </c>
      <c r="F17" s="351">
        <v>720.46</v>
      </c>
      <c r="G17" s="351">
        <v>728.04</v>
      </c>
      <c r="H17" s="351">
        <v>728.04</v>
      </c>
      <c r="I17" s="351">
        <v>735.63</v>
      </c>
      <c r="J17" s="351">
        <v>735.63</v>
      </c>
      <c r="K17" s="351">
        <v>747.54</v>
      </c>
      <c r="L17" s="351">
        <v>747.54</v>
      </c>
      <c r="M17" s="317">
        <v>909.07</v>
      </c>
      <c r="N17" s="352">
        <f t="shared" si="0"/>
        <v>35.867824028407966</v>
      </c>
      <c r="O17" s="353">
        <v>30414</v>
      </c>
      <c r="P17" s="354">
        <v>98</v>
      </c>
    </row>
    <row r="18" spans="1:16" x14ac:dyDescent="0.25">
      <c r="A18" s="321"/>
      <c r="B18" s="355" t="s">
        <v>477</v>
      </c>
      <c r="C18" s="323"/>
      <c r="D18" s="356" t="s">
        <v>722</v>
      </c>
      <c r="E18" s="357">
        <v>683.76</v>
      </c>
      <c r="F18" s="357">
        <v>683.76</v>
      </c>
      <c r="G18" s="357">
        <v>683.76</v>
      </c>
      <c r="H18" s="357">
        <v>683.76</v>
      </c>
      <c r="I18" s="357">
        <v>683.76</v>
      </c>
      <c r="J18" s="357">
        <v>683.76</v>
      </c>
      <c r="K18" s="357">
        <v>683.76</v>
      </c>
      <c r="L18" s="357">
        <v>683.76</v>
      </c>
      <c r="M18" s="327">
        <v>811.92</v>
      </c>
      <c r="N18" s="318">
        <f t="shared" si="0"/>
        <v>46.168980713642604</v>
      </c>
      <c r="O18" s="319">
        <v>21103</v>
      </c>
      <c r="P18" s="328">
        <v>68</v>
      </c>
    </row>
    <row r="19" spans="1:16" x14ac:dyDescent="0.25">
      <c r="A19" s="321" t="s">
        <v>723</v>
      </c>
      <c r="B19" s="355" t="s">
        <v>724</v>
      </c>
      <c r="C19" s="323"/>
      <c r="D19" s="356" t="s">
        <v>725</v>
      </c>
      <c r="E19" s="357">
        <v>589.16999999999996</v>
      </c>
      <c r="F19" s="357">
        <v>589.16999999999996</v>
      </c>
      <c r="G19" s="357">
        <v>618.33000000000004</v>
      </c>
      <c r="H19" s="357">
        <v>618.33000000000004</v>
      </c>
      <c r="I19" s="357">
        <v>649.83000000000004</v>
      </c>
      <c r="J19" s="357">
        <v>649.83000000000004</v>
      </c>
      <c r="K19" s="357">
        <v>676.67</v>
      </c>
      <c r="L19" s="357">
        <v>676.67</v>
      </c>
      <c r="M19" s="327">
        <v>779.92</v>
      </c>
      <c r="N19" s="318">
        <f t="shared" si="0"/>
        <v>39.68048842533706</v>
      </c>
      <c r="O19" s="319">
        <v>23586</v>
      </c>
      <c r="P19" s="328">
        <v>76</v>
      </c>
    </row>
    <row r="20" spans="1:16" x14ac:dyDescent="0.25">
      <c r="A20" s="321"/>
      <c r="B20" s="355" t="s">
        <v>726</v>
      </c>
      <c r="C20" s="323"/>
      <c r="D20" s="356" t="s">
        <v>727</v>
      </c>
      <c r="E20" s="357">
        <v>300</v>
      </c>
      <c r="F20" s="357">
        <v>325</v>
      </c>
      <c r="G20" s="357">
        <v>350</v>
      </c>
      <c r="H20" s="357">
        <v>380</v>
      </c>
      <c r="I20" s="357">
        <v>380</v>
      </c>
      <c r="J20" s="357">
        <v>380</v>
      </c>
      <c r="K20" s="357">
        <v>400</v>
      </c>
      <c r="L20" s="357">
        <v>400</v>
      </c>
      <c r="M20" s="327">
        <v>608.47</v>
      </c>
      <c r="N20" s="318">
        <f t="shared" si="0"/>
        <v>29.046224838889334</v>
      </c>
      <c r="O20" s="319">
        <v>25138</v>
      </c>
      <c r="P20" s="328">
        <v>81</v>
      </c>
    </row>
    <row r="21" spans="1:16" x14ac:dyDescent="0.25">
      <c r="A21" s="321" t="s">
        <v>728</v>
      </c>
      <c r="B21" s="355" t="s">
        <v>729</v>
      </c>
      <c r="C21" s="323"/>
      <c r="D21" s="356" t="s">
        <v>730</v>
      </c>
      <c r="E21" s="357">
        <v>390</v>
      </c>
      <c r="F21" s="357">
        <v>390</v>
      </c>
      <c r="G21" s="357">
        <v>430</v>
      </c>
      <c r="H21" s="357">
        <v>430</v>
      </c>
      <c r="I21" s="357">
        <v>470</v>
      </c>
      <c r="J21" s="357">
        <v>470</v>
      </c>
      <c r="K21" s="357">
        <v>500</v>
      </c>
      <c r="L21" s="357">
        <v>500</v>
      </c>
      <c r="M21" s="327">
        <v>624.32000000000005</v>
      </c>
      <c r="N21" s="318">
        <f t="shared" si="0"/>
        <v>29.808777304738793</v>
      </c>
      <c r="O21" s="319">
        <v>25133</v>
      </c>
      <c r="P21" s="328">
        <v>81</v>
      </c>
    </row>
    <row r="22" spans="1:16" x14ac:dyDescent="0.25">
      <c r="A22" s="321"/>
      <c r="B22" s="355" t="s">
        <v>731</v>
      </c>
      <c r="C22" s="330" t="s">
        <v>715</v>
      </c>
      <c r="D22" s="356" t="s">
        <v>732</v>
      </c>
      <c r="E22" s="357">
        <v>409.53</v>
      </c>
      <c r="F22" s="357">
        <v>422.35</v>
      </c>
      <c r="G22" s="357">
        <v>433.88</v>
      </c>
      <c r="H22" s="357">
        <v>417.02</v>
      </c>
      <c r="I22" s="357">
        <v>453.48</v>
      </c>
      <c r="J22" s="357">
        <v>473.27</v>
      </c>
      <c r="K22" s="357">
        <v>502.75</v>
      </c>
      <c r="L22" s="357">
        <v>480.2</v>
      </c>
      <c r="M22" s="327">
        <v>858.59</v>
      </c>
      <c r="N22" s="318">
        <f t="shared" si="0"/>
        <v>46.759916492693108</v>
      </c>
      <c r="O22" s="319">
        <v>22034</v>
      </c>
      <c r="P22" s="328">
        <v>71</v>
      </c>
    </row>
    <row r="23" spans="1:16" x14ac:dyDescent="0.25">
      <c r="A23" s="321" t="s">
        <v>733</v>
      </c>
      <c r="B23" s="355" t="s">
        <v>734</v>
      </c>
      <c r="C23" s="323"/>
      <c r="D23" s="356" t="s">
        <v>735</v>
      </c>
      <c r="E23" s="357">
        <v>380</v>
      </c>
      <c r="F23" s="357">
        <v>380</v>
      </c>
      <c r="G23" s="357">
        <v>405</v>
      </c>
      <c r="H23" s="357">
        <v>405</v>
      </c>
      <c r="I23" s="357">
        <v>435</v>
      </c>
      <c r="J23" s="357">
        <v>435</v>
      </c>
      <c r="K23" s="357">
        <v>480</v>
      </c>
      <c r="L23" s="357">
        <v>480</v>
      </c>
      <c r="M23" s="327">
        <v>683.39</v>
      </c>
      <c r="N23" s="318">
        <f t="shared" si="0"/>
        <v>33.877308216631555</v>
      </c>
      <c r="O23" s="319">
        <v>24207</v>
      </c>
      <c r="P23" s="328">
        <v>78</v>
      </c>
    </row>
    <row r="24" spans="1:16" ht="15.75" thickBot="1" x14ac:dyDescent="0.3">
      <c r="A24" s="321"/>
      <c r="B24" s="358" t="s">
        <v>736</v>
      </c>
      <c r="C24" s="359" t="s">
        <v>715</v>
      </c>
      <c r="D24" s="360" t="s">
        <v>737</v>
      </c>
      <c r="E24" s="361">
        <v>331.71</v>
      </c>
      <c r="F24" s="361">
        <v>340.35</v>
      </c>
      <c r="G24" s="361">
        <v>366.35</v>
      </c>
      <c r="H24" s="361">
        <v>364.9</v>
      </c>
      <c r="I24" s="361">
        <v>407.09</v>
      </c>
      <c r="J24" s="361">
        <v>419.9</v>
      </c>
      <c r="K24" s="361">
        <v>477.78</v>
      </c>
      <c r="L24" s="361">
        <v>468.87</v>
      </c>
      <c r="M24" s="335">
        <v>671.96</v>
      </c>
      <c r="N24" s="336">
        <f t="shared" si="0"/>
        <v>28.869428233862021</v>
      </c>
      <c r="O24" s="337">
        <v>27931</v>
      </c>
      <c r="P24" s="338">
        <v>90</v>
      </c>
    </row>
    <row r="25" spans="1:16" ht="15.75" thickBot="1" x14ac:dyDescent="0.3">
      <c r="A25" s="321"/>
      <c r="B25" s="339" t="s">
        <v>738</v>
      </c>
      <c r="C25" s="339" t="s">
        <v>715</v>
      </c>
      <c r="D25" s="341" t="s">
        <v>739</v>
      </c>
      <c r="E25" s="342">
        <v>395.61</v>
      </c>
      <c r="F25" s="342">
        <v>399.05</v>
      </c>
      <c r="G25" s="342">
        <v>408.48</v>
      </c>
      <c r="H25" s="342">
        <v>414.45</v>
      </c>
      <c r="I25" s="342">
        <v>433.35</v>
      </c>
      <c r="J25" s="342">
        <v>442.09</v>
      </c>
      <c r="K25" s="362">
        <v>462.34</v>
      </c>
      <c r="L25" s="362">
        <v>465.72</v>
      </c>
      <c r="M25" s="363">
        <v>679.44</v>
      </c>
      <c r="N25" s="345">
        <f t="shared" si="0"/>
        <v>41.700490998363342</v>
      </c>
      <c r="O25" s="364">
        <v>19552</v>
      </c>
      <c r="P25" s="365">
        <v>63</v>
      </c>
    </row>
    <row r="26" spans="1:16" x14ac:dyDescent="0.25">
      <c r="A26" s="321" t="s">
        <v>740</v>
      </c>
      <c r="B26" s="348" t="s">
        <v>741</v>
      </c>
      <c r="C26" s="366" t="s">
        <v>715</v>
      </c>
      <c r="D26" s="350" t="s">
        <v>742</v>
      </c>
      <c r="E26" s="351">
        <v>332.76</v>
      </c>
      <c r="F26" s="351">
        <v>340.58</v>
      </c>
      <c r="G26" s="351">
        <v>351.29</v>
      </c>
      <c r="H26" s="351">
        <v>350.09</v>
      </c>
      <c r="I26" s="351">
        <v>411.52</v>
      </c>
      <c r="J26" s="351">
        <v>412.66</v>
      </c>
      <c r="K26" s="351">
        <v>444.69</v>
      </c>
      <c r="L26" s="351">
        <v>418.47</v>
      </c>
      <c r="M26" s="367">
        <v>693.21</v>
      </c>
      <c r="N26" s="368">
        <f t="shared" si="0"/>
        <v>38.291843122813482</v>
      </c>
      <c r="O26" s="369">
        <v>21724</v>
      </c>
      <c r="P26" s="320">
        <v>70</v>
      </c>
    </row>
    <row r="27" spans="1:16" x14ac:dyDescent="0.25">
      <c r="A27" s="321"/>
      <c r="B27" s="355" t="s">
        <v>743</v>
      </c>
      <c r="C27" s="330" t="s">
        <v>715</v>
      </c>
      <c r="D27" s="356" t="s">
        <v>744</v>
      </c>
      <c r="E27" s="357">
        <v>217.5</v>
      </c>
      <c r="F27" s="357">
        <v>238.38</v>
      </c>
      <c r="G27" s="357">
        <v>232.1</v>
      </c>
      <c r="H27" s="357">
        <v>276.33999999999997</v>
      </c>
      <c r="I27" s="357">
        <v>275.39</v>
      </c>
      <c r="J27" s="357">
        <v>318.52</v>
      </c>
      <c r="K27" s="357">
        <v>407.86</v>
      </c>
      <c r="L27" s="357">
        <v>407.45</v>
      </c>
      <c r="M27" s="327">
        <v>772.74</v>
      </c>
      <c r="N27" s="318">
        <f t="shared" si="0"/>
        <v>46.686537106031622</v>
      </c>
      <c r="O27" s="319">
        <v>19862</v>
      </c>
      <c r="P27" s="328">
        <v>64</v>
      </c>
    </row>
    <row r="28" spans="1:16" x14ac:dyDescent="0.25">
      <c r="A28" s="321" t="s">
        <v>745</v>
      </c>
      <c r="B28" s="355" t="s">
        <v>746</v>
      </c>
      <c r="C28" s="323"/>
      <c r="D28" s="356" t="s">
        <v>747</v>
      </c>
      <c r="E28" s="357">
        <v>360</v>
      </c>
      <c r="F28" s="357">
        <v>360</v>
      </c>
      <c r="G28" s="357">
        <v>370</v>
      </c>
      <c r="H28" s="357">
        <v>370</v>
      </c>
      <c r="I28" s="357">
        <v>380</v>
      </c>
      <c r="J28" s="357">
        <v>380</v>
      </c>
      <c r="K28" s="357">
        <v>430</v>
      </c>
      <c r="L28" s="357">
        <v>430</v>
      </c>
      <c r="M28" s="327">
        <v>582.78</v>
      </c>
      <c r="N28" s="318">
        <f t="shared" si="0"/>
        <v>32.191861535628796</v>
      </c>
      <c r="O28" s="319">
        <v>21724</v>
      </c>
      <c r="P28" s="328">
        <v>70</v>
      </c>
    </row>
    <row r="29" spans="1:16" ht="15.75" thickBot="1" x14ac:dyDescent="0.3">
      <c r="A29" s="321"/>
      <c r="B29" s="370" t="s">
        <v>748</v>
      </c>
      <c r="C29" s="307" t="s">
        <v>715</v>
      </c>
      <c r="D29" s="371" t="s">
        <v>749</v>
      </c>
      <c r="E29" s="372">
        <v>184.07</v>
      </c>
      <c r="F29" s="372">
        <v>194.29</v>
      </c>
      <c r="G29" s="372">
        <v>214.75</v>
      </c>
      <c r="H29" s="372">
        <v>214.75</v>
      </c>
      <c r="I29" s="372">
        <v>235.2</v>
      </c>
      <c r="J29" s="372">
        <v>235.2</v>
      </c>
      <c r="K29" s="372">
        <v>260.76</v>
      </c>
      <c r="L29" s="372">
        <v>260.76</v>
      </c>
      <c r="M29" s="373">
        <v>515.63</v>
      </c>
      <c r="N29" s="374">
        <f t="shared" si="0"/>
        <v>39.876006960108271</v>
      </c>
      <c r="O29" s="375">
        <v>15517</v>
      </c>
      <c r="P29" s="376">
        <v>50</v>
      </c>
    </row>
    <row r="30" spans="1:16" x14ac:dyDescent="0.25">
      <c r="A30" s="321" t="s">
        <v>750</v>
      </c>
      <c r="B30" s="377" t="s">
        <v>751</v>
      </c>
      <c r="C30" s="378" t="s">
        <v>715</v>
      </c>
      <c r="D30" s="379" t="s">
        <v>752</v>
      </c>
      <c r="E30" s="380"/>
      <c r="F30" s="380"/>
      <c r="G30" s="380"/>
      <c r="H30" s="380"/>
      <c r="I30" s="380"/>
      <c r="J30" s="380"/>
      <c r="K30" s="380"/>
      <c r="L30" s="380"/>
      <c r="M30" s="381"/>
      <c r="N30" s="352"/>
      <c r="O30" s="353">
        <v>39103</v>
      </c>
      <c r="P30" s="354">
        <v>126</v>
      </c>
    </row>
    <row r="31" spans="1:16" x14ac:dyDescent="0.25">
      <c r="A31" s="321"/>
      <c r="B31" s="322" t="s">
        <v>753</v>
      </c>
      <c r="C31" s="323"/>
      <c r="D31" s="382" t="s">
        <v>754</v>
      </c>
      <c r="E31" s="357"/>
      <c r="F31" s="357"/>
      <c r="G31" s="357"/>
      <c r="H31" s="357"/>
      <c r="I31" s="357"/>
      <c r="J31" s="357"/>
      <c r="K31" s="357"/>
      <c r="L31" s="357"/>
      <c r="M31" s="383"/>
      <c r="N31" s="318"/>
      <c r="O31" s="319">
        <v>29483</v>
      </c>
      <c r="P31" s="328">
        <v>95</v>
      </c>
    </row>
    <row r="32" spans="1:16" x14ac:dyDescent="0.25">
      <c r="A32" s="321" t="s">
        <v>755</v>
      </c>
      <c r="B32" s="322" t="s">
        <v>756</v>
      </c>
      <c r="C32" s="323"/>
      <c r="D32" s="382" t="s">
        <v>757</v>
      </c>
      <c r="E32" s="357"/>
      <c r="F32" s="357"/>
      <c r="G32" s="357"/>
      <c r="H32" s="357"/>
      <c r="I32" s="357"/>
      <c r="J32" s="357"/>
      <c r="K32" s="357"/>
      <c r="L32" s="357"/>
      <c r="M32" s="383"/>
      <c r="N32" s="318"/>
      <c r="O32" s="319">
        <v>27004</v>
      </c>
      <c r="P32" s="328">
        <v>87</v>
      </c>
    </row>
    <row r="33" spans="1:16" x14ac:dyDescent="0.25">
      <c r="A33" s="321"/>
      <c r="B33" s="322" t="s">
        <v>758</v>
      </c>
      <c r="C33" s="323"/>
      <c r="D33" s="382" t="s">
        <v>759</v>
      </c>
      <c r="E33" s="357"/>
      <c r="F33" s="357"/>
      <c r="G33" s="357"/>
      <c r="H33" s="357"/>
      <c r="I33" s="357"/>
      <c r="J33" s="357"/>
      <c r="K33" s="357"/>
      <c r="L33" s="357"/>
      <c r="M33" s="383"/>
      <c r="N33" s="318"/>
      <c r="O33" s="319">
        <v>39414</v>
      </c>
      <c r="P33" s="328">
        <v>127</v>
      </c>
    </row>
    <row r="34" spans="1:16" x14ac:dyDescent="0.25">
      <c r="A34" s="321" t="s">
        <v>733</v>
      </c>
      <c r="B34" s="322" t="s">
        <v>760</v>
      </c>
      <c r="C34" s="323"/>
      <c r="D34" s="382" t="s">
        <v>761</v>
      </c>
      <c r="E34" s="357"/>
      <c r="F34" s="357"/>
      <c r="G34" s="357"/>
      <c r="H34" s="357"/>
      <c r="I34" s="357"/>
      <c r="J34" s="357"/>
      <c r="K34" s="357"/>
      <c r="L34" s="357"/>
      <c r="M34" s="383"/>
      <c r="N34" s="318"/>
      <c r="O34" s="319">
        <v>34138</v>
      </c>
      <c r="P34" s="328">
        <v>110</v>
      </c>
    </row>
    <row r="35" spans="1:16" ht="15.75" thickBot="1" x14ac:dyDescent="0.3">
      <c r="A35" s="321"/>
      <c r="B35" s="329" t="s">
        <v>762</v>
      </c>
      <c r="C35" s="359" t="s">
        <v>715</v>
      </c>
      <c r="D35" s="384" t="s">
        <v>763</v>
      </c>
      <c r="E35" s="361"/>
      <c r="F35" s="361"/>
      <c r="G35" s="361"/>
      <c r="H35" s="361"/>
      <c r="I35" s="361"/>
      <c r="J35" s="361"/>
      <c r="K35" s="361"/>
      <c r="L35" s="361"/>
      <c r="M35" s="385"/>
      <c r="N35" s="336"/>
      <c r="O35" s="337">
        <v>37552</v>
      </c>
      <c r="P35" s="338">
        <v>121</v>
      </c>
    </row>
    <row r="36" spans="1:16" ht="15.75" thickBot="1" x14ac:dyDescent="0.3">
      <c r="A36" s="386"/>
      <c r="B36" s="635" t="s">
        <v>764</v>
      </c>
      <c r="C36" s="636"/>
      <c r="D36" s="637"/>
      <c r="E36" s="387"/>
      <c r="F36" s="387"/>
      <c r="G36" s="387"/>
      <c r="H36" s="387"/>
      <c r="I36" s="387"/>
      <c r="J36" s="387"/>
      <c r="K36" s="387"/>
      <c r="L36" s="387"/>
      <c r="M36" s="388"/>
      <c r="N36" s="389"/>
      <c r="O36" s="390">
        <v>31034</v>
      </c>
      <c r="P36" s="391">
        <v>100</v>
      </c>
    </row>
    <row r="37" spans="1:16" x14ac:dyDescent="0.25">
      <c r="A37" s="638"/>
      <c r="B37" s="366" t="s">
        <v>765</v>
      </c>
      <c r="C37" s="366"/>
      <c r="D37" s="350" t="s">
        <v>766</v>
      </c>
      <c r="E37" s="351"/>
      <c r="F37" s="351"/>
      <c r="G37" s="351"/>
      <c r="H37" s="351"/>
      <c r="I37" s="351"/>
      <c r="J37" s="351"/>
      <c r="K37" s="351"/>
      <c r="L37" s="351"/>
      <c r="M37" s="381"/>
      <c r="N37" s="352"/>
      <c r="O37" s="353">
        <v>41276</v>
      </c>
      <c r="P37" s="354">
        <v>133</v>
      </c>
    </row>
    <row r="38" spans="1:16" x14ac:dyDescent="0.25">
      <c r="A38" s="638"/>
      <c r="B38" s="330" t="s">
        <v>767</v>
      </c>
      <c r="C38" s="330"/>
      <c r="D38" s="356" t="s">
        <v>768</v>
      </c>
      <c r="E38" s="357"/>
      <c r="F38" s="357"/>
      <c r="G38" s="357"/>
      <c r="H38" s="357"/>
      <c r="I38" s="357"/>
      <c r="J38" s="357"/>
      <c r="K38" s="357"/>
      <c r="L38" s="357"/>
      <c r="M38" s="383"/>
      <c r="N38" s="318"/>
      <c r="O38" s="319">
        <v>46552</v>
      </c>
      <c r="P38" s="328">
        <v>150</v>
      </c>
    </row>
    <row r="39" spans="1:16" ht="15.75" thickBot="1" x14ac:dyDescent="0.3">
      <c r="A39" s="638"/>
      <c r="B39" s="307" t="s">
        <v>769</v>
      </c>
      <c r="C39" s="359"/>
      <c r="D39" s="360" t="s">
        <v>770</v>
      </c>
      <c r="E39" s="361"/>
      <c r="F39" s="361"/>
      <c r="G39" s="361"/>
      <c r="H39" s="361"/>
      <c r="I39" s="361"/>
      <c r="J39" s="361"/>
      <c r="K39" s="361"/>
      <c r="L39" s="361"/>
      <c r="M39" s="385"/>
      <c r="N39" s="336"/>
      <c r="O39" s="337">
        <v>48724</v>
      </c>
      <c r="P39" s="338">
        <v>157</v>
      </c>
    </row>
    <row r="40" spans="1:16" x14ac:dyDescent="0.25">
      <c r="A40" s="392" t="s">
        <v>771</v>
      </c>
      <c r="B40" s="377" t="s">
        <v>772</v>
      </c>
      <c r="C40" s="378"/>
      <c r="D40" s="393" t="s">
        <v>773</v>
      </c>
      <c r="E40" s="316">
        <v>424.26</v>
      </c>
      <c r="F40" s="316">
        <v>417.75</v>
      </c>
      <c r="G40" s="316">
        <v>518.5</v>
      </c>
      <c r="H40" s="316">
        <v>513.72</v>
      </c>
      <c r="I40" s="316">
        <v>479.47</v>
      </c>
      <c r="J40" s="316">
        <v>442.89</v>
      </c>
      <c r="K40" s="316">
        <v>446.4</v>
      </c>
      <c r="L40" s="316">
        <v>380.16</v>
      </c>
      <c r="M40" s="367">
        <v>819.68</v>
      </c>
      <c r="N40" s="368">
        <f t="shared" si="0"/>
        <v>48.761451516954189</v>
      </c>
      <c r="O40" s="369">
        <v>20172</v>
      </c>
      <c r="P40" s="320">
        <v>65</v>
      </c>
    </row>
    <row r="41" spans="1:16" x14ac:dyDescent="0.25">
      <c r="A41" s="394" t="s">
        <v>774</v>
      </c>
      <c r="B41" s="322" t="s">
        <v>775</v>
      </c>
      <c r="C41" s="330"/>
      <c r="D41" s="395" t="s">
        <v>776</v>
      </c>
      <c r="E41" s="326">
        <v>288.05</v>
      </c>
      <c r="F41" s="326">
        <v>288.05</v>
      </c>
      <c r="G41" s="326">
        <v>288.05</v>
      </c>
      <c r="H41" s="326">
        <v>288.05</v>
      </c>
      <c r="I41" s="326">
        <v>288.05</v>
      </c>
      <c r="J41" s="326">
        <v>288.05</v>
      </c>
      <c r="K41" s="326">
        <v>288.05</v>
      </c>
      <c r="L41" s="326">
        <v>288.05</v>
      </c>
      <c r="M41" s="327">
        <v>514.12</v>
      </c>
      <c r="N41" s="318">
        <f t="shared" si="0"/>
        <v>42.296997120526534</v>
      </c>
      <c r="O41" s="319">
        <v>14586</v>
      </c>
      <c r="P41" s="328">
        <v>47</v>
      </c>
    </row>
    <row r="42" spans="1:16" x14ac:dyDescent="0.25">
      <c r="A42" s="394" t="s">
        <v>777</v>
      </c>
      <c r="B42" s="322" t="s">
        <v>778</v>
      </c>
      <c r="C42" s="330"/>
      <c r="D42" s="395" t="s">
        <v>779</v>
      </c>
      <c r="E42" s="326">
        <v>235.04</v>
      </c>
      <c r="F42" s="326">
        <v>236.4</v>
      </c>
      <c r="G42" s="326">
        <v>233.53</v>
      </c>
      <c r="H42" s="326">
        <v>230.14</v>
      </c>
      <c r="I42" s="326">
        <v>247.93</v>
      </c>
      <c r="J42" s="326">
        <v>253.1</v>
      </c>
      <c r="K42" s="326">
        <v>285.41000000000003</v>
      </c>
      <c r="L42" s="326">
        <v>282.51</v>
      </c>
      <c r="M42" s="327">
        <v>533.21</v>
      </c>
      <c r="N42" s="318">
        <f t="shared" si="0"/>
        <v>51.542774287095213</v>
      </c>
      <c r="O42" s="319">
        <v>12414</v>
      </c>
      <c r="P42" s="328">
        <v>40</v>
      </c>
    </row>
    <row r="43" spans="1:16" x14ac:dyDescent="0.25">
      <c r="A43" s="394" t="s">
        <v>707</v>
      </c>
      <c r="B43" s="322" t="s">
        <v>780</v>
      </c>
      <c r="C43" s="330"/>
      <c r="D43" s="395" t="s">
        <v>781</v>
      </c>
      <c r="E43" s="326">
        <v>156.99</v>
      </c>
      <c r="F43" s="326">
        <v>157.6</v>
      </c>
      <c r="G43" s="326">
        <v>160.26</v>
      </c>
      <c r="H43" s="326">
        <v>160.19999999999999</v>
      </c>
      <c r="I43" s="326">
        <v>162.69</v>
      </c>
      <c r="J43" s="326">
        <v>181.01</v>
      </c>
      <c r="K43" s="326">
        <v>180.52</v>
      </c>
      <c r="L43" s="326">
        <v>190.58</v>
      </c>
      <c r="M43" s="327">
        <v>353.37</v>
      </c>
      <c r="N43" s="318">
        <f t="shared" si="0"/>
        <v>44.074836295603376</v>
      </c>
      <c r="O43" s="319">
        <v>9621</v>
      </c>
      <c r="P43" s="328">
        <v>31</v>
      </c>
    </row>
    <row r="44" spans="1:16" ht="15.75" thickBot="1" x14ac:dyDescent="0.3">
      <c r="A44" s="394" t="s">
        <v>740</v>
      </c>
      <c r="B44" s="329" t="s">
        <v>782</v>
      </c>
      <c r="C44" s="359"/>
      <c r="D44" s="396" t="s">
        <v>783</v>
      </c>
      <c r="E44" s="334">
        <v>213.72</v>
      </c>
      <c r="F44" s="334">
        <v>227.04</v>
      </c>
      <c r="G44" s="334">
        <v>227.06</v>
      </c>
      <c r="H44" s="334">
        <v>236.05</v>
      </c>
      <c r="I44" s="334">
        <v>240.89</v>
      </c>
      <c r="J44" s="334">
        <v>277.62</v>
      </c>
      <c r="K44" s="334">
        <v>278.58</v>
      </c>
      <c r="L44" s="334">
        <v>282.48</v>
      </c>
      <c r="M44" s="373">
        <v>581.6</v>
      </c>
      <c r="N44" s="374">
        <f t="shared" si="0"/>
        <v>59.180870007631647</v>
      </c>
      <c r="O44" s="375">
        <v>11793</v>
      </c>
      <c r="P44" s="376">
        <v>38</v>
      </c>
    </row>
    <row r="45" spans="1:16" ht="15.75" thickBot="1" x14ac:dyDescent="0.3">
      <c r="A45" s="397"/>
      <c r="B45" s="339" t="s">
        <v>784</v>
      </c>
      <c r="C45" s="398"/>
      <c r="D45" s="398" t="s">
        <v>785</v>
      </c>
      <c r="E45" s="399">
        <v>1035.06</v>
      </c>
      <c r="F45" s="400">
        <v>1145.8599999999999</v>
      </c>
      <c r="G45" s="400">
        <v>1154.28</v>
      </c>
      <c r="H45" s="400">
        <v>1131.93</v>
      </c>
      <c r="I45" s="400">
        <v>1192.17</v>
      </c>
      <c r="J45" s="400">
        <v>1101.18</v>
      </c>
      <c r="K45" s="400">
        <v>1047.83</v>
      </c>
      <c r="L45" s="400">
        <v>1077.94</v>
      </c>
      <c r="M45" s="401">
        <v>981.81</v>
      </c>
      <c r="N45" s="402">
        <f t="shared" si="0"/>
        <v>26.547961873859254</v>
      </c>
      <c r="O45" s="403">
        <v>44379</v>
      </c>
      <c r="P45" s="404">
        <v>143</v>
      </c>
    </row>
    <row r="46" spans="1:16" x14ac:dyDescent="0.25">
      <c r="A46" s="661" t="s">
        <v>786</v>
      </c>
      <c r="B46" s="661"/>
      <c r="C46" s="661"/>
      <c r="D46" s="661"/>
    </row>
    <row r="47" spans="1:16" x14ac:dyDescent="0.25">
      <c r="A47" s="405" t="s">
        <v>1</v>
      </c>
      <c r="B47" s="406" t="s">
        <v>787</v>
      </c>
      <c r="D47" s="407"/>
      <c r="E47" s="407"/>
    </row>
    <row r="48" spans="1:16" x14ac:dyDescent="0.25">
      <c r="B48" s="408"/>
      <c r="C48" s="408" t="s">
        <v>788</v>
      </c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</row>
    <row r="49" spans="1:16" x14ac:dyDescent="0.25">
      <c r="A49" s="409" t="s">
        <v>3</v>
      </c>
      <c r="B49" s="408" t="s">
        <v>789</v>
      </c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</row>
    <row r="50" spans="1:16" x14ac:dyDescent="0.25">
      <c r="A50" s="409"/>
      <c r="B50" s="408"/>
      <c r="C50" s="408" t="s">
        <v>790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</row>
    <row r="51" spans="1:16" x14ac:dyDescent="0.25">
      <c r="A51" s="290" t="s">
        <v>676</v>
      </c>
      <c r="B51" s="291"/>
      <c r="D51" s="290"/>
      <c r="M51" s="292" t="s">
        <v>677</v>
      </c>
      <c r="N51" s="292">
        <v>43675</v>
      </c>
    </row>
    <row r="52" spans="1:16" x14ac:dyDescent="0.25">
      <c r="A52" s="291" t="s">
        <v>678</v>
      </c>
      <c r="B52" s="291"/>
      <c r="D52" s="291"/>
      <c r="M52" s="292" t="s">
        <v>679</v>
      </c>
      <c r="N52" s="292">
        <v>43759</v>
      </c>
    </row>
    <row r="53" spans="1:16" x14ac:dyDescent="0.25">
      <c r="A53" s="290"/>
      <c r="B53" s="644"/>
      <c r="C53" s="644"/>
      <c r="D53" s="290"/>
      <c r="M53" s="645" t="s">
        <v>680</v>
      </c>
      <c r="N53" s="645"/>
    </row>
    <row r="54" spans="1:16" ht="15.75" thickBot="1" x14ac:dyDescent="0.3">
      <c r="A54" s="290"/>
      <c r="B54" s="644"/>
      <c r="C54" s="644"/>
      <c r="D54" s="290"/>
    </row>
    <row r="55" spans="1:16" x14ac:dyDescent="0.25">
      <c r="A55" s="293" t="s">
        <v>681</v>
      </c>
      <c r="B55" s="294" t="s">
        <v>682</v>
      </c>
      <c r="C55" s="293" t="s">
        <v>683</v>
      </c>
      <c r="D55" s="295" t="s">
        <v>684</v>
      </c>
      <c r="K55" s="295" t="s">
        <v>791</v>
      </c>
      <c r="L55" s="297"/>
      <c r="M55" s="646" t="s">
        <v>791</v>
      </c>
      <c r="N55" s="647"/>
      <c r="O55" s="301" t="s">
        <v>792</v>
      </c>
      <c r="P55" s="466"/>
    </row>
    <row r="56" spans="1:16" ht="15.75" thickBot="1" x14ac:dyDescent="0.3">
      <c r="A56" s="302" t="s">
        <v>697</v>
      </c>
      <c r="B56" s="303" t="s">
        <v>698</v>
      </c>
      <c r="C56" s="302" t="s">
        <v>699</v>
      </c>
      <c r="D56" s="410" t="s">
        <v>700</v>
      </c>
      <c r="K56" s="411" t="s">
        <v>793</v>
      </c>
      <c r="L56" s="412"/>
      <c r="M56" s="359" t="s">
        <v>794</v>
      </c>
      <c r="N56" s="412" t="s">
        <v>795</v>
      </c>
      <c r="O56" s="413" t="s">
        <v>805</v>
      </c>
      <c r="P56" s="467"/>
    </row>
    <row r="57" spans="1:16" x14ac:dyDescent="0.25">
      <c r="A57" s="311"/>
      <c r="B57" s="312" t="s">
        <v>1</v>
      </c>
      <c r="C57" s="414"/>
      <c r="D57" s="415" t="s">
        <v>706</v>
      </c>
      <c r="E57" s="416"/>
      <c r="F57" s="416"/>
      <c r="G57" s="416"/>
      <c r="H57" s="416"/>
      <c r="I57" s="416"/>
      <c r="J57" s="416"/>
      <c r="K57" s="417">
        <v>2071.1</v>
      </c>
      <c r="L57" s="648" t="s">
        <v>796</v>
      </c>
      <c r="M57" s="650" t="s">
        <v>797</v>
      </c>
      <c r="N57" s="446">
        <v>1636.08</v>
      </c>
      <c r="O57" s="477">
        <f t="shared" ref="O57:O78" si="1">N57/M8*100</f>
        <v>103.6280719533823</v>
      </c>
      <c r="P57" s="468"/>
    </row>
    <row r="58" spans="1:16" x14ac:dyDescent="0.25">
      <c r="A58" s="321" t="s">
        <v>707</v>
      </c>
      <c r="B58" s="322" t="s">
        <v>3</v>
      </c>
      <c r="C58" s="418"/>
      <c r="D58" s="419" t="s">
        <v>708</v>
      </c>
      <c r="E58" s="263"/>
      <c r="F58" s="263"/>
      <c r="G58" s="263"/>
      <c r="H58" s="263"/>
      <c r="I58" s="263"/>
      <c r="J58" s="263"/>
      <c r="K58" s="420">
        <v>1656.2</v>
      </c>
      <c r="L58" s="649"/>
      <c r="M58" s="651"/>
      <c r="N58" s="449">
        <v>1300.67</v>
      </c>
      <c r="O58" s="478">
        <f t="shared" si="1"/>
        <v>102.61777213232452</v>
      </c>
      <c r="P58" s="469"/>
    </row>
    <row r="59" spans="1:16" x14ac:dyDescent="0.25">
      <c r="A59" s="321"/>
      <c r="B59" s="322" t="s">
        <v>8</v>
      </c>
      <c r="C59" s="418"/>
      <c r="D59" s="419" t="s">
        <v>709</v>
      </c>
      <c r="E59" s="263"/>
      <c r="F59" s="263"/>
      <c r="G59" s="263"/>
      <c r="H59" s="263"/>
      <c r="I59" s="263"/>
      <c r="J59" s="263"/>
      <c r="K59" s="420">
        <v>1615.8</v>
      </c>
      <c r="L59" s="649"/>
      <c r="M59" s="651"/>
      <c r="N59" s="449">
        <v>1441.46</v>
      </c>
      <c r="O59" s="478">
        <f t="shared" si="1"/>
        <v>102.39605606188687</v>
      </c>
      <c r="P59" s="469"/>
    </row>
    <row r="60" spans="1:16" x14ac:dyDescent="0.25">
      <c r="A60" s="321" t="s">
        <v>710</v>
      </c>
      <c r="B60" s="322" t="s">
        <v>443</v>
      </c>
      <c r="C60" s="418"/>
      <c r="D60" s="419" t="s">
        <v>711</v>
      </c>
      <c r="E60" s="263"/>
      <c r="F60" s="263"/>
      <c r="G60" s="263"/>
      <c r="H60" s="263"/>
      <c r="I60" s="263"/>
      <c r="J60" s="263"/>
      <c r="K60" s="420">
        <v>1593.81</v>
      </c>
      <c r="L60" s="649"/>
      <c r="M60" s="651"/>
      <c r="N60" s="449">
        <v>1435.02</v>
      </c>
      <c r="O60" s="478">
        <f t="shared" si="1"/>
        <v>101.99799560739493</v>
      </c>
      <c r="P60" s="469"/>
    </row>
    <row r="61" spans="1:16" x14ac:dyDescent="0.25">
      <c r="A61" s="321"/>
      <c r="B61" s="322" t="s">
        <v>447</v>
      </c>
      <c r="C61" s="418"/>
      <c r="D61" s="419" t="s">
        <v>798</v>
      </c>
      <c r="E61" s="263"/>
      <c r="F61" s="263"/>
      <c r="G61" s="263"/>
      <c r="H61" s="263"/>
      <c r="I61" s="263"/>
      <c r="J61" s="263"/>
      <c r="K61" s="420">
        <v>1557</v>
      </c>
      <c r="L61" s="649"/>
      <c r="M61" s="651"/>
      <c r="N61" s="449">
        <v>1496.51</v>
      </c>
      <c r="O61" s="478">
        <f t="shared" si="1"/>
        <v>103.93874149187387</v>
      </c>
      <c r="P61" s="469"/>
    </row>
    <row r="62" spans="1:16" x14ac:dyDescent="0.25">
      <c r="A62" s="321" t="s">
        <v>713</v>
      </c>
      <c r="B62" s="322" t="s">
        <v>450</v>
      </c>
      <c r="C62" s="418"/>
      <c r="D62" s="419" t="s">
        <v>714</v>
      </c>
      <c r="E62" s="263"/>
      <c r="F62" s="263"/>
      <c r="G62" s="263"/>
      <c r="H62" s="263"/>
      <c r="I62" s="263"/>
      <c r="J62" s="263"/>
      <c r="K62" s="420">
        <v>1521.22</v>
      </c>
      <c r="L62" s="649"/>
      <c r="M62" s="651"/>
      <c r="N62" s="449">
        <v>1378.74</v>
      </c>
      <c r="O62" s="478">
        <f t="shared" si="1"/>
        <v>101.51827526286338</v>
      </c>
      <c r="P62" s="469"/>
    </row>
    <row r="63" spans="1:16" x14ac:dyDescent="0.25">
      <c r="A63" s="321"/>
      <c r="B63" s="329" t="s">
        <v>455</v>
      </c>
      <c r="C63" s="421" t="s">
        <v>715</v>
      </c>
      <c r="D63" s="419" t="s">
        <v>716</v>
      </c>
      <c r="E63" s="263"/>
      <c r="F63" s="263"/>
      <c r="G63" s="263"/>
      <c r="H63" s="263"/>
      <c r="I63" s="263"/>
      <c r="J63" s="263"/>
      <c r="K63" s="420">
        <v>1453.28</v>
      </c>
      <c r="L63" s="649"/>
      <c r="M63" s="651"/>
      <c r="N63" s="449">
        <v>1261.24</v>
      </c>
      <c r="O63" s="478">
        <f t="shared" si="1"/>
        <v>104.58563444284125</v>
      </c>
      <c r="P63" s="469"/>
    </row>
    <row r="64" spans="1:16" ht="15.75" thickBot="1" x14ac:dyDescent="0.3">
      <c r="A64" s="321" t="s">
        <v>717</v>
      </c>
      <c r="B64" s="422" t="s">
        <v>457</v>
      </c>
      <c r="C64" s="423"/>
      <c r="D64" s="424" t="s">
        <v>718</v>
      </c>
      <c r="E64" s="425"/>
      <c r="F64" s="425"/>
      <c r="G64" s="425"/>
      <c r="H64" s="425"/>
      <c r="I64" s="425"/>
      <c r="J64" s="425"/>
      <c r="K64" s="426">
        <v>1050</v>
      </c>
      <c r="L64" s="649"/>
      <c r="M64" s="651"/>
      <c r="N64" s="462">
        <v>1135.46</v>
      </c>
      <c r="O64" s="479">
        <f t="shared" si="1"/>
        <v>122.29893476083282</v>
      </c>
      <c r="P64" s="470"/>
    </row>
    <row r="65" spans="1:16" ht="15.75" thickBot="1" x14ac:dyDescent="0.3">
      <c r="A65" s="321"/>
      <c r="B65" s="339" t="s">
        <v>461</v>
      </c>
      <c r="C65" s="427"/>
      <c r="D65" s="428" t="s">
        <v>719</v>
      </c>
      <c r="E65" s="264"/>
      <c r="F65" s="264"/>
      <c r="G65" s="264"/>
      <c r="H65" s="264"/>
      <c r="I65" s="264"/>
      <c r="J65" s="264"/>
      <c r="K65" s="429">
        <v>886.63</v>
      </c>
      <c r="L65" s="649" t="s">
        <v>799</v>
      </c>
      <c r="M65" s="652"/>
      <c r="N65" s="463">
        <v>1043.71</v>
      </c>
      <c r="O65" s="480">
        <f t="shared" si="1"/>
        <v>105.20103617542409</v>
      </c>
      <c r="P65" s="471"/>
    </row>
    <row r="66" spans="1:16" x14ac:dyDescent="0.25">
      <c r="A66" s="321" t="s">
        <v>720</v>
      </c>
      <c r="B66" s="348" t="s">
        <v>467</v>
      </c>
      <c r="C66" s="430"/>
      <c r="D66" s="431" t="s">
        <v>721</v>
      </c>
      <c r="E66" s="216"/>
      <c r="F66" s="216"/>
      <c r="G66" s="216"/>
      <c r="H66" s="216"/>
      <c r="I66" s="216"/>
      <c r="J66" s="216"/>
      <c r="K66" s="351">
        <v>761.97</v>
      </c>
      <c r="L66" s="633"/>
      <c r="M66" s="653" t="s">
        <v>799</v>
      </c>
      <c r="N66" s="464">
        <v>926.62</v>
      </c>
      <c r="O66" s="481">
        <f t="shared" si="1"/>
        <v>101.93054440252125</v>
      </c>
      <c r="P66" s="472"/>
    </row>
    <row r="67" spans="1:16" x14ac:dyDescent="0.25">
      <c r="A67" s="321"/>
      <c r="B67" s="355" t="s">
        <v>477</v>
      </c>
      <c r="C67" s="418"/>
      <c r="D67" s="419" t="s">
        <v>722</v>
      </c>
      <c r="E67" s="263"/>
      <c r="F67" s="263"/>
      <c r="G67" s="263"/>
      <c r="H67" s="263"/>
      <c r="I67" s="263"/>
      <c r="J67" s="263"/>
      <c r="K67" s="357">
        <v>683.76</v>
      </c>
      <c r="L67" s="633"/>
      <c r="M67" s="654"/>
      <c r="N67" s="449">
        <v>811.92</v>
      </c>
      <c r="O67" s="478">
        <f t="shared" si="1"/>
        <v>100</v>
      </c>
      <c r="P67" s="469"/>
    </row>
    <row r="68" spans="1:16" x14ac:dyDescent="0.25">
      <c r="A68" s="321" t="s">
        <v>723</v>
      </c>
      <c r="B68" s="355" t="s">
        <v>724</v>
      </c>
      <c r="C68" s="418"/>
      <c r="D68" s="419" t="s">
        <v>725</v>
      </c>
      <c r="E68" s="263"/>
      <c r="F68" s="263"/>
      <c r="G68" s="263"/>
      <c r="H68" s="263"/>
      <c r="I68" s="263"/>
      <c r="J68" s="263"/>
      <c r="K68" s="357">
        <v>700</v>
      </c>
      <c r="L68" s="633"/>
      <c r="M68" s="654"/>
      <c r="N68" s="449">
        <v>806.81</v>
      </c>
      <c r="O68" s="478">
        <f t="shared" si="1"/>
        <v>103.44778951687353</v>
      </c>
      <c r="P68" s="469"/>
    </row>
    <row r="69" spans="1:16" x14ac:dyDescent="0.25">
      <c r="A69" s="321"/>
      <c r="B69" s="355" t="s">
        <v>726</v>
      </c>
      <c r="C69" s="418"/>
      <c r="D69" s="419" t="s">
        <v>727</v>
      </c>
      <c r="E69" s="263"/>
      <c r="F69" s="263"/>
      <c r="G69" s="263"/>
      <c r="H69" s="263"/>
      <c r="I69" s="263"/>
      <c r="J69" s="263"/>
      <c r="K69" s="357">
        <v>555</v>
      </c>
      <c r="L69" s="633"/>
      <c r="M69" s="655"/>
      <c r="N69" s="449">
        <v>844.25</v>
      </c>
      <c r="O69" s="478">
        <f t="shared" si="1"/>
        <v>138.74965076339015</v>
      </c>
      <c r="P69" s="469"/>
    </row>
    <row r="70" spans="1:16" x14ac:dyDescent="0.25">
      <c r="A70" s="321" t="s">
        <v>728</v>
      </c>
      <c r="B70" s="355" t="s">
        <v>729</v>
      </c>
      <c r="C70" s="418"/>
      <c r="D70" s="419" t="s">
        <v>730</v>
      </c>
      <c r="E70" s="263"/>
      <c r="F70" s="263"/>
      <c r="G70" s="263"/>
      <c r="H70" s="263"/>
      <c r="I70" s="263"/>
      <c r="J70" s="263"/>
      <c r="K70" s="357">
        <v>540</v>
      </c>
      <c r="L70" s="633"/>
      <c r="M70" s="486"/>
      <c r="N70" s="449">
        <v>674.26</v>
      </c>
      <c r="O70" s="478">
        <f t="shared" si="1"/>
        <v>107.99910302409019</v>
      </c>
      <c r="P70" s="469"/>
    </row>
    <row r="71" spans="1:16" x14ac:dyDescent="0.25">
      <c r="A71" s="321"/>
      <c r="B71" s="355" t="s">
        <v>731</v>
      </c>
      <c r="C71" s="421" t="s">
        <v>715</v>
      </c>
      <c r="D71" s="419" t="s">
        <v>732</v>
      </c>
      <c r="E71" s="263"/>
      <c r="F71" s="263"/>
      <c r="G71" s="263"/>
      <c r="H71" s="263"/>
      <c r="I71" s="263"/>
      <c r="J71" s="263"/>
      <c r="K71" s="357">
        <v>523.09</v>
      </c>
      <c r="L71" s="633"/>
      <c r="M71" s="487"/>
      <c r="N71" s="449">
        <v>919.92</v>
      </c>
      <c r="O71" s="478">
        <f t="shared" si="1"/>
        <v>107.14310672148521</v>
      </c>
      <c r="P71" s="469"/>
    </row>
    <row r="72" spans="1:16" x14ac:dyDescent="0.25">
      <c r="A72" s="321" t="s">
        <v>733</v>
      </c>
      <c r="B72" s="355" t="s">
        <v>734</v>
      </c>
      <c r="C72" s="418"/>
      <c r="D72" s="419" t="s">
        <v>735</v>
      </c>
      <c r="E72" s="263"/>
      <c r="F72" s="263"/>
      <c r="G72" s="263"/>
      <c r="H72" s="263"/>
      <c r="I72" s="263"/>
      <c r="J72" s="263"/>
      <c r="K72" s="357">
        <v>520</v>
      </c>
      <c r="L72" s="633"/>
      <c r="M72" s="656" t="s">
        <v>800</v>
      </c>
      <c r="N72" s="449">
        <v>740.34</v>
      </c>
      <c r="O72" s="478">
        <f t="shared" si="1"/>
        <v>108.33345527444067</v>
      </c>
      <c r="P72" s="469"/>
    </row>
    <row r="73" spans="1:16" ht="15.75" thickBot="1" x14ac:dyDescent="0.3">
      <c r="A73" s="321"/>
      <c r="B73" s="355" t="s">
        <v>736</v>
      </c>
      <c r="C73" s="421" t="s">
        <v>715</v>
      </c>
      <c r="D73" s="432" t="s">
        <v>737</v>
      </c>
      <c r="E73" s="433"/>
      <c r="F73" s="433"/>
      <c r="G73" s="433"/>
      <c r="H73" s="433"/>
      <c r="I73" s="433"/>
      <c r="J73" s="433"/>
      <c r="K73" s="361">
        <v>518.97</v>
      </c>
      <c r="L73" s="633"/>
      <c r="M73" s="657"/>
      <c r="N73" s="462">
        <v>735.3</v>
      </c>
      <c r="O73" s="479">
        <f t="shared" si="1"/>
        <v>109.42615631882848</v>
      </c>
      <c r="P73" s="470"/>
    </row>
    <row r="74" spans="1:16" ht="15.75" thickBot="1" x14ac:dyDescent="0.3">
      <c r="A74" s="321"/>
      <c r="B74" s="370" t="s">
        <v>738</v>
      </c>
      <c r="C74" s="434" t="s">
        <v>715</v>
      </c>
      <c r="D74" s="435" t="s">
        <v>739</v>
      </c>
      <c r="E74" s="436"/>
      <c r="F74" s="436"/>
      <c r="G74" s="436"/>
      <c r="H74" s="436"/>
      <c r="I74" s="436"/>
      <c r="J74" s="436"/>
      <c r="K74" s="437">
        <v>505.9</v>
      </c>
      <c r="L74" s="649"/>
      <c r="M74" s="658"/>
      <c r="N74" s="463">
        <v>740.72</v>
      </c>
      <c r="O74" s="480">
        <f t="shared" si="1"/>
        <v>109.019192275992</v>
      </c>
      <c r="P74" s="473"/>
    </row>
    <row r="75" spans="1:16" x14ac:dyDescent="0.25">
      <c r="A75" s="321" t="s">
        <v>740</v>
      </c>
      <c r="B75" s="294" t="s">
        <v>741</v>
      </c>
      <c r="C75" s="438" t="s">
        <v>715</v>
      </c>
      <c r="D75" s="431" t="s">
        <v>742</v>
      </c>
      <c r="E75" s="216"/>
      <c r="F75" s="216"/>
      <c r="G75" s="216"/>
      <c r="H75" s="216"/>
      <c r="I75" s="216"/>
      <c r="J75" s="216"/>
      <c r="K75" s="351">
        <v>464.2</v>
      </c>
      <c r="L75" s="633" t="s">
        <v>800</v>
      </c>
      <c r="M75" s="659"/>
      <c r="N75" s="464">
        <v>748.47</v>
      </c>
      <c r="O75" s="481">
        <f t="shared" si="1"/>
        <v>107.97161033453067</v>
      </c>
      <c r="P75" s="472"/>
    </row>
    <row r="76" spans="1:16" x14ac:dyDescent="0.25">
      <c r="A76" s="321"/>
      <c r="B76" s="355" t="s">
        <v>743</v>
      </c>
      <c r="C76" s="421" t="s">
        <v>715</v>
      </c>
      <c r="D76" s="419" t="s">
        <v>744</v>
      </c>
      <c r="E76" s="263"/>
      <c r="F76" s="263"/>
      <c r="G76" s="263"/>
      <c r="H76" s="263"/>
      <c r="I76" s="263"/>
      <c r="J76" s="263"/>
      <c r="K76" s="357">
        <v>446.02</v>
      </c>
      <c r="L76" s="633"/>
      <c r="M76" s="487"/>
      <c r="N76" s="449">
        <v>845.95</v>
      </c>
      <c r="O76" s="478">
        <f t="shared" si="1"/>
        <v>109.4740792504594</v>
      </c>
      <c r="P76" s="469"/>
    </row>
    <row r="77" spans="1:16" x14ac:dyDescent="0.25">
      <c r="A77" s="321" t="s">
        <v>745</v>
      </c>
      <c r="B77" s="355" t="s">
        <v>746</v>
      </c>
      <c r="C77" s="418"/>
      <c r="D77" s="419" t="s">
        <v>747</v>
      </c>
      <c r="E77" s="263"/>
      <c r="F77" s="263"/>
      <c r="G77" s="263"/>
      <c r="H77" s="263"/>
      <c r="I77" s="263"/>
      <c r="J77" s="263"/>
      <c r="K77" s="357">
        <v>430</v>
      </c>
      <c r="L77" s="633"/>
      <c r="M77" s="486"/>
      <c r="N77" s="449">
        <v>582.78</v>
      </c>
      <c r="O77" s="478">
        <f t="shared" si="1"/>
        <v>100</v>
      </c>
      <c r="P77" s="469"/>
    </row>
    <row r="78" spans="1:16" ht="15.75" thickBot="1" x14ac:dyDescent="0.3">
      <c r="A78" s="321"/>
      <c r="B78" s="370" t="s">
        <v>748</v>
      </c>
      <c r="C78" s="434" t="s">
        <v>715</v>
      </c>
      <c r="D78" s="432" t="s">
        <v>749</v>
      </c>
      <c r="E78" s="433"/>
      <c r="F78" s="433"/>
      <c r="G78" s="433"/>
      <c r="H78" s="433"/>
      <c r="I78" s="433"/>
      <c r="J78" s="433"/>
      <c r="K78" s="361">
        <v>286.33</v>
      </c>
      <c r="L78" s="660"/>
      <c r="M78" s="488"/>
      <c r="N78" s="462">
        <v>566.19000000000005</v>
      </c>
      <c r="O78" s="479">
        <f t="shared" si="1"/>
        <v>109.80548067412681</v>
      </c>
      <c r="P78" s="470"/>
    </row>
    <row r="79" spans="1:16" x14ac:dyDescent="0.25">
      <c r="A79" s="321" t="s">
        <v>750</v>
      </c>
      <c r="B79" s="377" t="s">
        <v>751</v>
      </c>
      <c r="C79" s="438" t="s">
        <v>715</v>
      </c>
      <c r="D79" s="415" t="s">
        <v>752</v>
      </c>
      <c r="E79" s="416"/>
      <c r="F79" s="416"/>
      <c r="G79" s="416"/>
      <c r="H79" s="416"/>
      <c r="I79" s="416"/>
      <c r="J79" s="416"/>
      <c r="K79" s="380"/>
      <c r="L79" s="632" t="s">
        <v>801</v>
      </c>
      <c r="M79" s="489"/>
      <c r="N79" s="446"/>
      <c r="O79" s="477"/>
      <c r="P79" s="468"/>
    </row>
    <row r="80" spans="1:16" x14ac:dyDescent="0.25">
      <c r="A80" s="321"/>
      <c r="B80" s="322" t="s">
        <v>753</v>
      </c>
      <c r="C80" s="418"/>
      <c r="D80" s="419" t="s">
        <v>754</v>
      </c>
      <c r="E80" s="263"/>
      <c r="F80" s="263"/>
      <c r="G80" s="263"/>
      <c r="H80" s="263"/>
      <c r="I80" s="263"/>
      <c r="J80" s="263"/>
      <c r="K80" s="357"/>
      <c r="L80" s="633"/>
      <c r="M80" s="455"/>
      <c r="N80" s="449"/>
      <c r="O80" s="478"/>
      <c r="P80" s="469"/>
    </row>
    <row r="81" spans="1:16" x14ac:dyDescent="0.25">
      <c r="A81" s="321" t="s">
        <v>755</v>
      </c>
      <c r="B81" s="322" t="s">
        <v>756</v>
      </c>
      <c r="C81" s="418"/>
      <c r="D81" s="419" t="s">
        <v>757</v>
      </c>
      <c r="E81" s="263"/>
      <c r="F81" s="263"/>
      <c r="G81" s="263"/>
      <c r="H81" s="263"/>
      <c r="I81" s="263"/>
      <c r="J81" s="263"/>
      <c r="K81" s="357"/>
      <c r="L81" s="633"/>
      <c r="M81" s="455"/>
      <c r="N81" s="449"/>
      <c r="O81" s="478"/>
      <c r="P81" s="469"/>
    </row>
    <row r="82" spans="1:16" x14ac:dyDescent="0.25">
      <c r="A82" s="321"/>
      <c r="B82" s="322" t="s">
        <v>758</v>
      </c>
      <c r="C82" s="418"/>
      <c r="D82" s="419" t="s">
        <v>759</v>
      </c>
      <c r="E82" s="263"/>
      <c r="F82" s="263"/>
      <c r="G82" s="263"/>
      <c r="H82" s="263"/>
      <c r="I82" s="263"/>
      <c r="J82" s="263"/>
      <c r="K82" s="357"/>
      <c r="L82" s="633"/>
      <c r="M82" s="455"/>
      <c r="N82" s="449"/>
      <c r="O82" s="478"/>
      <c r="P82" s="469"/>
    </row>
    <row r="83" spans="1:16" x14ac:dyDescent="0.25">
      <c r="A83" s="321" t="s">
        <v>733</v>
      </c>
      <c r="B83" s="322" t="s">
        <v>760</v>
      </c>
      <c r="C83" s="418"/>
      <c r="D83" s="419" t="s">
        <v>761</v>
      </c>
      <c r="E83" s="263"/>
      <c r="F83" s="263"/>
      <c r="G83" s="263"/>
      <c r="H83" s="263"/>
      <c r="I83" s="263"/>
      <c r="J83" s="263"/>
      <c r="K83" s="357"/>
      <c r="L83" s="633"/>
      <c r="M83" s="455"/>
      <c r="N83" s="449"/>
      <c r="O83" s="478"/>
      <c r="P83" s="469"/>
    </row>
    <row r="84" spans="1:16" ht="15.75" thickBot="1" x14ac:dyDescent="0.3">
      <c r="A84" s="439"/>
      <c r="B84" s="329" t="s">
        <v>762</v>
      </c>
      <c r="C84" s="440" t="s">
        <v>715</v>
      </c>
      <c r="D84" s="424" t="s">
        <v>763</v>
      </c>
      <c r="E84" s="425"/>
      <c r="F84" s="425"/>
      <c r="G84" s="425"/>
      <c r="H84" s="425"/>
      <c r="I84" s="425"/>
      <c r="J84" s="425"/>
      <c r="K84" s="372"/>
      <c r="L84" s="634"/>
      <c r="M84" s="490"/>
      <c r="N84" s="465"/>
      <c r="O84" s="482"/>
      <c r="P84" s="474"/>
    </row>
    <row r="85" spans="1:16" ht="15.75" thickBot="1" x14ac:dyDescent="0.3">
      <c r="A85" s="386"/>
      <c r="B85" s="635" t="s">
        <v>764</v>
      </c>
      <c r="C85" s="636"/>
      <c r="D85" s="637"/>
      <c r="E85" s="441"/>
      <c r="F85" s="441"/>
      <c r="G85" s="441"/>
      <c r="H85" s="441"/>
      <c r="I85" s="441"/>
      <c r="J85" s="441"/>
      <c r="K85" s="442"/>
      <c r="L85" s="485"/>
      <c r="M85" s="491"/>
      <c r="N85" s="443"/>
      <c r="O85" s="483"/>
      <c r="P85" s="475"/>
    </row>
    <row r="86" spans="1:16" x14ac:dyDescent="0.25">
      <c r="A86" s="638"/>
      <c r="B86" s="366" t="s">
        <v>765</v>
      </c>
      <c r="C86" s="366"/>
      <c r="D86" s="350" t="s">
        <v>766</v>
      </c>
      <c r="K86" s="444"/>
      <c r="L86" s="639" t="s">
        <v>801</v>
      </c>
      <c r="M86" s="445"/>
      <c r="N86" s="446"/>
      <c r="O86" s="477"/>
      <c r="P86" s="468"/>
    </row>
    <row r="87" spans="1:16" x14ac:dyDescent="0.25">
      <c r="A87" s="638"/>
      <c r="B87" s="330" t="s">
        <v>767</v>
      </c>
      <c r="C87" s="330"/>
      <c r="D87" s="356" t="s">
        <v>768</v>
      </c>
      <c r="K87" s="447"/>
      <c r="L87" s="640"/>
      <c r="M87" s="448"/>
      <c r="N87" s="449"/>
      <c r="O87" s="478"/>
      <c r="P87" s="469"/>
    </row>
    <row r="88" spans="1:16" ht="15.75" thickBot="1" x14ac:dyDescent="0.3">
      <c r="A88" s="638"/>
      <c r="B88" s="307" t="s">
        <v>769</v>
      </c>
      <c r="C88" s="359"/>
      <c r="D88" s="360" t="s">
        <v>770</v>
      </c>
      <c r="K88" s="450"/>
      <c r="L88" s="641"/>
      <c r="M88" s="451"/>
      <c r="N88" s="465"/>
      <c r="O88" s="482"/>
      <c r="P88" s="474"/>
    </row>
    <row r="89" spans="1:16" x14ac:dyDescent="0.25">
      <c r="A89" s="392" t="s">
        <v>771</v>
      </c>
      <c r="B89" s="377" t="s">
        <v>772</v>
      </c>
      <c r="C89" s="378"/>
      <c r="D89" s="393" t="s">
        <v>773</v>
      </c>
      <c r="K89" s="452">
        <v>422.26</v>
      </c>
      <c r="L89" s="446"/>
      <c r="M89" s="453"/>
      <c r="N89" s="464">
        <v>1033.3</v>
      </c>
      <c r="O89" s="481">
        <f>N89/M40*100</f>
        <v>126.06138981065781</v>
      </c>
      <c r="P89" s="472"/>
    </row>
    <row r="90" spans="1:16" x14ac:dyDescent="0.25">
      <c r="A90" s="394" t="s">
        <v>774</v>
      </c>
      <c r="B90" s="322" t="s">
        <v>775</v>
      </c>
      <c r="C90" s="330"/>
      <c r="D90" s="395" t="s">
        <v>776</v>
      </c>
      <c r="K90" s="454">
        <v>288.05</v>
      </c>
      <c r="L90" s="449"/>
      <c r="M90" s="455"/>
      <c r="N90" s="449">
        <v>514.12</v>
      </c>
      <c r="O90" s="478">
        <f>N90/M41*100</f>
        <v>100</v>
      </c>
      <c r="P90" s="469"/>
    </row>
    <row r="91" spans="1:16" x14ac:dyDescent="0.25">
      <c r="A91" s="394" t="s">
        <v>777</v>
      </c>
      <c r="B91" s="322" t="s">
        <v>778</v>
      </c>
      <c r="C91" s="330"/>
      <c r="D91" s="395" t="s">
        <v>779</v>
      </c>
      <c r="K91" s="454">
        <v>308.02999999999997</v>
      </c>
      <c r="L91" s="449"/>
      <c r="M91" s="455"/>
      <c r="N91" s="456">
        <v>574.13</v>
      </c>
      <c r="O91" s="478">
        <f>N91/M42*100</f>
        <v>107.67427467601883</v>
      </c>
      <c r="P91" s="469"/>
    </row>
    <row r="92" spans="1:16" x14ac:dyDescent="0.25">
      <c r="A92" s="394" t="s">
        <v>707</v>
      </c>
      <c r="B92" s="322" t="s">
        <v>780</v>
      </c>
      <c r="C92" s="330"/>
      <c r="D92" s="395" t="s">
        <v>781</v>
      </c>
      <c r="K92" s="454">
        <v>210.66</v>
      </c>
      <c r="L92" s="449"/>
      <c r="M92" s="455"/>
      <c r="N92" s="454">
        <v>382.82</v>
      </c>
      <c r="O92" s="478">
        <f>N92/M43*100</f>
        <v>108.33404080708607</v>
      </c>
      <c r="P92" s="469"/>
    </row>
    <row r="93" spans="1:16" ht="15.75" thickBot="1" x14ac:dyDescent="0.3">
      <c r="A93" s="394" t="s">
        <v>740</v>
      </c>
      <c r="B93" s="329" t="s">
        <v>782</v>
      </c>
      <c r="C93" s="359"/>
      <c r="D93" s="396" t="s">
        <v>783</v>
      </c>
      <c r="K93" s="384" t="s">
        <v>802</v>
      </c>
      <c r="L93" s="457"/>
      <c r="M93" s="432"/>
      <c r="N93" s="384"/>
      <c r="O93" s="479"/>
      <c r="P93" s="470"/>
    </row>
    <row r="94" spans="1:16" ht="15.75" thickBot="1" x14ac:dyDescent="0.3">
      <c r="A94" s="397"/>
      <c r="B94" s="339" t="s">
        <v>784</v>
      </c>
      <c r="C94" s="398"/>
      <c r="D94" s="398" t="s">
        <v>785</v>
      </c>
      <c r="E94" s="441"/>
      <c r="F94" s="441"/>
      <c r="G94" s="441"/>
      <c r="H94" s="441"/>
      <c r="I94" s="441"/>
      <c r="J94" s="441"/>
      <c r="K94" s="458">
        <v>1097.53</v>
      </c>
      <c r="L94" s="459"/>
      <c r="M94" s="460"/>
      <c r="N94" s="458">
        <v>981.81</v>
      </c>
      <c r="O94" s="484">
        <f>N94/M45*100</f>
        <v>100</v>
      </c>
      <c r="P94" s="476"/>
    </row>
    <row r="95" spans="1:16" x14ac:dyDescent="0.25">
      <c r="A95" s="642" t="s">
        <v>786</v>
      </c>
      <c r="B95" s="642"/>
      <c r="C95" s="642"/>
      <c r="D95" s="642"/>
    </row>
    <row r="97" spans="1:16" x14ac:dyDescent="0.25">
      <c r="A97" s="409" t="s">
        <v>1</v>
      </c>
      <c r="B97" s="406" t="s">
        <v>803</v>
      </c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</row>
    <row r="98" spans="1:16" x14ac:dyDescent="0.25">
      <c r="A98" s="409"/>
      <c r="B98" s="406"/>
      <c r="C98" s="406"/>
      <c r="D98" s="406" t="s">
        <v>804</v>
      </c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</row>
    <row r="99" spans="1:16" x14ac:dyDescent="0.25">
      <c r="A99" s="409" t="s">
        <v>3</v>
      </c>
      <c r="B99" s="406" t="s">
        <v>817</v>
      </c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</row>
    <row r="100" spans="1:16" x14ac:dyDescent="0.25">
      <c r="P100" s="48" t="s">
        <v>9</v>
      </c>
    </row>
  </sheetData>
  <mergeCells count="22">
    <mergeCell ref="B3:C3"/>
    <mergeCell ref="M3:N3"/>
    <mergeCell ref="B5:C5"/>
    <mergeCell ref="B36:D36"/>
    <mergeCell ref="A37:A39"/>
    <mergeCell ref="L57:L64"/>
    <mergeCell ref="M57:M65"/>
    <mergeCell ref="L65:L74"/>
    <mergeCell ref="M66:M69"/>
    <mergeCell ref="M72:M75"/>
    <mergeCell ref="L75:L78"/>
    <mergeCell ref="A4:C4"/>
    <mergeCell ref="B53:C53"/>
    <mergeCell ref="M53:N53"/>
    <mergeCell ref="B54:C54"/>
    <mergeCell ref="M55:N55"/>
    <mergeCell ref="A46:D46"/>
    <mergeCell ref="L79:L84"/>
    <mergeCell ref="B85:D85"/>
    <mergeCell ref="A86:A88"/>
    <mergeCell ref="L86:L88"/>
    <mergeCell ref="A95:D95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0E893-C4CD-41E7-A6D8-50A79981EF6B}">
  <dimension ref="A1:E49"/>
  <sheetViews>
    <sheetView topLeftCell="A22" workbookViewId="0">
      <selection activeCell="H37" sqref="H37"/>
    </sheetView>
  </sheetViews>
  <sheetFormatPr defaultRowHeight="15" x14ac:dyDescent="0.25"/>
  <cols>
    <col min="1" max="1" width="52.5703125" customWidth="1"/>
    <col min="2" max="2" width="8" customWidth="1"/>
    <col min="3" max="3" width="8.42578125" customWidth="1"/>
    <col min="4" max="4" width="7.28515625" customWidth="1"/>
    <col min="5" max="5" width="11.140625" customWidth="1"/>
  </cols>
  <sheetData>
    <row r="1" spans="1:5" ht="16.5" thickBot="1" x14ac:dyDescent="0.3">
      <c r="A1" s="617" t="s">
        <v>292</v>
      </c>
      <c r="B1" s="618"/>
      <c r="C1" s="618"/>
      <c r="D1" s="619"/>
    </row>
    <row r="2" spans="1:5" ht="15.75" thickBot="1" x14ac:dyDescent="0.3"/>
    <row r="3" spans="1:5" ht="15.75" thickBot="1" x14ac:dyDescent="0.3">
      <c r="A3" s="495" t="s">
        <v>294</v>
      </c>
      <c r="B3" s="496" t="s">
        <v>247</v>
      </c>
      <c r="C3" s="497" t="s">
        <v>248</v>
      </c>
      <c r="D3" s="525" t="s">
        <v>812</v>
      </c>
      <c r="E3" s="526" t="s">
        <v>813</v>
      </c>
    </row>
    <row r="4" spans="1:5" x14ac:dyDescent="0.25">
      <c r="A4" s="178" t="s">
        <v>249</v>
      </c>
      <c r="B4" s="498">
        <v>7</v>
      </c>
      <c r="C4" s="499">
        <v>7</v>
      </c>
      <c r="D4" s="500">
        <f>C4/B4*100</f>
        <v>100</v>
      </c>
      <c r="E4" s="501">
        <f>C4-B4</f>
        <v>0</v>
      </c>
    </row>
    <row r="5" spans="1:5" x14ac:dyDescent="0.25">
      <c r="A5" s="174" t="s">
        <v>250</v>
      </c>
      <c r="B5" s="502">
        <v>20</v>
      </c>
      <c r="C5" s="503">
        <v>26</v>
      </c>
      <c r="D5" s="500">
        <f t="shared" ref="D5:D23" si="0">C5/B5*100</f>
        <v>130</v>
      </c>
      <c r="E5" s="501">
        <f t="shared" ref="E5:E23" si="1">C5-B5</f>
        <v>6</v>
      </c>
    </row>
    <row r="6" spans="1:5" x14ac:dyDescent="0.25">
      <c r="A6" s="174" t="s">
        <v>251</v>
      </c>
      <c r="B6" s="502">
        <v>60</v>
      </c>
      <c r="C6" s="503">
        <v>29</v>
      </c>
      <c r="D6" s="500">
        <f t="shared" si="0"/>
        <v>48.333333333333336</v>
      </c>
      <c r="E6" s="501">
        <f t="shared" si="1"/>
        <v>-31</v>
      </c>
    </row>
    <row r="7" spans="1:5" x14ac:dyDescent="0.25">
      <c r="A7" s="174" t="s">
        <v>252</v>
      </c>
      <c r="B7" s="502">
        <v>131</v>
      </c>
      <c r="C7" s="503">
        <v>124</v>
      </c>
      <c r="D7" s="500">
        <f t="shared" si="0"/>
        <v>94.656488549618317</v>
      </c>
      <c r="E7" s="501">
        <f t="shared" si="1"/>
        <v>-7</v>
      </c>
    </row>
    <row r="8" spans="1:5" x14ac:dyDescent="0.25">
      <c r="A8" s="174" t="s">
        <v>253</v>
      </c>
      <c r="B8" s="502">
        <v>183</v>
      </c>
      <c r="C8" s="503">
        <v>162</v>
      </c>
      <c r="D8" s="500">
        <f t="shared" si="0"/>
        <v>88.52459016393442</v>
      </c>
      <c r="E8" s="501">
        <f t="shared" si="1"/>
        <v>-21</v>
      </c>
    </row>
    <row r="9" spans="1:5" x14ac:dyDescent="0.25">
      <c r="A9" s="174" t="s">
        <v>254</v>
      </c>
      <c r="B9" s="502">
        <v>155</v>
      </c>
      <c r="C9" s="503">
        <v>189</v>
      </c>
      <c r="D9" s="500">
        <f t="shared" si="0"/>
        <v>121.93548387096773</v>
      </c>
      <c r="E9" s="501">
        <f t="shared" si="1"/>
        <v>34</v>
      </c>
    </row>
    <row r="10" spans="1:5" x14ac:dyDescent="0.25">
      <c r="A10" s="174" t="s">
        <v>255</v>
      </c>
      <c r="B10" s="502">
        <v>207</v>
      </c>
      <c r="C10" s="503">
        <v>210</v>
      </c>
      <c r="D10" s="500">
        <f t="shared" si="0"/>
        <v>101.44927536231884</v>
      </c>
      <c r="E10" s="501">
        <f t="shared" si="1"/>
        <v>3</v>
      </c>
    </row>
    <row r="11" spans="1:5" x14ac:dyDescent="0.25">
      <c r="A11" s="174" t="s">
        <v>256</v>
      </c>
      <c r="B11" s="502">
        <v>156</v>
      </c>
      <c r="C11" s="503">
        <v>228</v>
      </c>
      <c r="D11" s="500">
        <f t="shared" si="0"/>
        <v>146.15384615384613</v>
      </c>
      <c r="E11" s="501">
        <f t="shared" si="1"/>
        <v>72</v>
      </c>
    </row>
    <row r="12" spans="1:5" x14ac:dyDescent="0.25">
      <c r="A12" s="174" t="s">
        <v>257</v>
      </c>
      <c r="B12" s="502">
        <v>293</v>
      </c>
      <c r="C12" s="503">
        <v>291</v>
      </c>
      <c r="D12" s="500">
        <f t="shared" si="0"/>
        <v>99.317406143344712</v>
      </c>
      <c r="E12" s="501">
        <f t="shared" si="1"/>
        <v>-2</v>
      </c>
    </row>
    <row r="13" spans="1:5" x14ac:dyDescent="0.25">
      <c r="A13" s="174" t="s">
        <v>258</v>
      </c>
      <c r="B13" s="502">
        <v>300</v>
      </c>
      <c r="C13" s="503">
        <v>338</v>
      </c>
      <c r="D13" s="500">
        <f t="shared" si="0"/>
        <v>112.66666666666667</v>
      </c>
      <c r="E13" s="501">
        <f t="shared" si="1"/>
        <v>38</v>
      </c>
    </row>
    <row r="14" spans="1:5" x14ac:dyDescent="0.25">
      <c r="A14" s="174" t="s">
        <v>259</v>
      </c>
      <c r="B14" s="502">
        <v>459</v>
      </c>
      <c r="C14" s="503">
        <v>489</v>
      </c>
      <c r="D14" s="500">
        <f t="shared" si="0"/>
        <v>106.53594771241831</v>
      </c>
      <c r="E14" s="501">
        <f t="shared" si="1"/>
        <v>30</v>
      </c>
    </row>
    <row r="15" spans="1:5" x14ac:dyDescent="0.25">
      <c r="A15" s="174" t="s">
        <v>260</v>
      </c>
      <c r="B15" s="502">
        <v>643</v>
      </c>
      <c r="C15" s="503">
        <v>493</v>
      </c>
      <c r="D15" s="500">
        <f t="shared" si="0"/>
        <v>76.671850699844484</v>
      </c>
      <c r="E15" s="501">
        <f t="shared" si="1"/>
        <v>-150</v>
      </c>
    </row>
    <row r="16" spans="1:5" x14ac:dyDescent="0.25">
      <c r="A16" s="174" t="s">
        <v>261</v>
      </c>
      <c r="B16" s="502">
        <v>1376</v>
      </c>
      <c r="C16" s="503">
        <v>1294</v>
      </c>
      <c r="D16" s="500">
        <f t="shared" si="0"/>
        <v>94.04069767441861</v>
      </c>
      <c r="E16" s="501">
        <f t="shared" si="1"/>
        <v>-82</v>
      </c>
    </row>
    <row r="17" spans="1:5" x14ac:dyDescent="0.25">
      <c r="A17" s="174" t="s">
        <v>262</v>
      </c>
      <c r="B17" s="502">
        <v>2070</v>
      </c>
      <c r="C17" s="503">
        <v>2133</v>
      </c>
      <c r="D17" s="500">
        <f t="shared" si="0"/>
        <v>103.04347826086956</v>
      </c>
      <c r="E17" s="501">
        <f t="shared" si="1"/>
        <v>63</v>
      </c>
    </row>
    <row r="18" spans="1:5" x14ac:dyDescent="0.25">
      <c r="A18" s="174" t="s">
        <v>263</v>
      </c>
      <c r="B18" s="502">
        <v>2025</v>
      </c>
      <c r="C18" s="503">
        <v>2856</v>
      </c>
      <c r="D18" s="500">
        <f t="shared" si="0"/>
        <v>141.03703703703704</v>
      </c>
      <c r="E18" s="501">
        <f t="shared" si="1"/>
        <v>831</v>
      </c>
    </row>
    <row r="19" spans="1:5" x14ac:dyDescent="0.25">
      <c r="A19" s="174" t="s">
        <v>264</v>
      </c>
      <c r="B19" s="502">
        <v>3159</v>
      </c>
      <c r="C19" s="503">
        <v>4589</v>
      </c>
      <c r="D19" s="500">
        <f t="shared" si="0"/>
        <v>145.26748971193416</v>
      </c>
      <c r="E19" s="501">
        <f t="shared" si="1"/>
        <v>1430</v>
      </c>
    </row>
    <row r="20" spans="1:5" x14ac:dyDescent="0.25">
      <c r="A20" s="174" t="s">
        <v>265</v>
      </c>
      <c r="B20" s="502">
        <v>4908</v>
      </c>
      <c r="C20" s="503">
        <v>5639</v>
      </c>
      <c r="D20" s="500">
        <f t="shared" si="0"/>
        <v>114.89405052974735</v>
      </c>
      <c r="E20" s="501">
        <f t="shared" si="1"/>
        <v>731</v>
      </c>
    </row>
    <row r="21" spans="1:5" x14ac:dyDescent="0.25">
      <c r="A21" s="174" t="s">
        <v>266</v>
      </c>
      <c r="B21" s="502">
        <v>6485</v>
      </c>
      <c r="C21" s="503">
        <v>7295</v>
      </c>
      <c r="D21" s="500">
        <f t="shared" si="0"/>
        <v>112.49036237471086</v>
      </c>
      <c r="E21" s="501">
        <f t="shared" si="1"/>
        <v>810</v>
      </c>
    </row>
    <row r="22" spans="1:5" ht="15.75" thickBot="1" x14ac:dyDescent="0.3">
      <c r="A22" s="175" t="s">
        <v>267</v>
      </c>
      <c r="B22" s="504">
        <v>8347</v>
      </c>
      <c r="C22" s="505">
        <v>8962</v>
      </c>
      <c r="D22" s="506">
        <f t="shared" si="0"/>
        <v>107.36791661674854</v>
      </c>
      <c r="E22" s="507">
        <f t="shared" si="1"/>
        <v>615</v>
      </c>
    </row>
    <row r="23" spans="1:5" ht="15.75" thickBot="1" x14ac:dyDescent="0.3">
      <c r="A23" s="176" t="s">
        <v>268</v>
      </c>
      <c r="B23" s="508">
        <v>30984</v>
      </c>
      <c r="C23" s="509">
        <v>35354</v>
      </c>
      <c r="D23" s="523">
        <f t="shared" si="0"/>
        <v>114.10405370513814</v>
      </c>
      <c r="E23" s="524">
        <f t="shared" si="1"/>
        <v>4370</v>
      </c>
    </row>
    <row r="24" spans="1:5" ht="15.75" thickBot="1" x14ac:dyDescent="0.3">
      <c r="A24" s="510"/>
      <c r="B24" s="511"/>
      <c r="C24" s="511"/>
      <c r="D24" s="512"/>
      <c r="E24" s="512"/>
    </row>
    <row r="25" spans="1:5" ht="15.75" thickBot="1" x14ac:dyDescent="0.3">
      <c r="A25" s="513" t="s">
        <v>293</v>
      </c>
      <c r="B25" s="514" t="s">
        <v>247</v>
      </c>
      <c r="C25" s="515" t="s">
        <v>248</v>
      </c>
      <c r="D25" s="525" t="s">
        <v>812</v>
      </c>
      <c r="E25" s="526" t="s">
        <v>813</v>
      </c>
    </row>
    <row r="26" spans="1:5" x14ac:dyDescent="0.25">
      <c r="A26" s="177" t="s">
        <v>269</v>
      </c>
      <c r="B26" s="516">
        <v>11</v>
      </c>
      <c r="C26" s="517">
        <v>5</v>
      </c>
      <c r="D26" s="500">
        <f t="shared" ref="D26:D49" si="2">C26/B26*100</f>
        <v>45.454545454545453</v>
      </c>
      <c r="E26" s="501">
        <f t="shared" ref="E26:E49" si="3">C26-B26</f>
        <v>-6</v>
      </c>
    </row>
    <row r="27" spans="1:5" x14ac:dyDescent="0.25">
      <c r="A27" s="174" t="s">
        <v>270</v>
      </c>
      <c r="B27" s="502">
        <v>4</v>
      </c>
      <c r="C27" s="503">
        <v>17</v>
      </c>
      <c r="D27" s="500">
        <f t="shared" si="2"/>
        <v>425</v>
      </c>
      <c r="E27" s="501">
        <f t="shared" si="3"/>
        <v>13</v>
      </c>
    </row>
    <row r="28" spans="1:5" x14ac:dyDescent="0.25">
      <c r="A28" s="174" t="s">
        <v>271</v>
      </c>
      <c r="B28" s="502">
        <v>12</v>
      </c>
      <c r="C28" s="518">
        <v>17</v>
      </c>
      <c r="D28" s="500">
        <f t="shared" si="2"/>
        <v>141.66666666666669</v>
      </c>
      <c r="E28" s="501">
        <f t="shared" si="3"/>
        <v>5</v>
      </c>
    </row>
    <row r="29" spans="1:5" x14ac:dyDescent="0.25">
      <c r="A29" s="174" t="s">
        <v>272</v>
      </c>
      <c r="B29" s="502">
        <v>76</v>
      </c>
      <c r="C29" s="503">
        <v>78</v>
      </c>
      <c r="D29" s="500">
        <f t="shared" si="2"/>
        <v>102.63157894736842</v>
      </c>
      <c r="E29" s="501">
        <f t="shared" si="3"/>
        <v>2</v>
      </c>
    </row>
    <row r="30" spans="1:5" x14ac:dyDescent="0.25">
      <c r="A30" s="174" t="s">
        <v>273</v>
      </c>
      <c r="B30" s="519" t="s">
        <v>274</v>
      </c>
      <c r="C30" s="503">
        <v>118</v>
      </c>
      <c r="D30" s="500"/>
      <c r="E30" s="501"/>
    </row>
    <row r="31" spans="1:5" x14ac:dyDescent="0.25">
      <c r="A31" s="174" t="s">
        <v>275</v>
      </c>
      <c r="B31" s="502">
        <v>137</v>
      </c>
      <c r="C31" s="503">
        <v>161</v>
      </c>
      <c r="D31" s="500">
        <f t="shared" si="2"/>
        <v>117.51824817518248</v>
      </c>
      <c r="E31" s="501">
        <f t="shared" si="3"/>
        <v>24</v>
      </c>
    </row>
    <row r="32" spans="1:5" x14ac:dyDescent="0.25">
      <c r="A32" s="174" t="s">
        <v>276</v>
      </c>
      <c r="B32" s="519" t="s">
        <v>274</v>
      </c>
      <c r="C32" s="518">
        <v>189</v>
      </c>
      <c r="D32" s="500"/>
      <c r="E32" s="501"/>
    </row>
    <row r="33" spans="1:5" x14ac:dyDescent="0.25">
      <c r="A33" s="174" t="s">
        <v>277</v>
      </c>
      <c r="B33" s="502">
        <v>244</v>
      </c>
      <c r="C33" s="503">
        <v>199</v>
      </c>
      <c r="D33" s="500">
        <f t="shared" si="2"/>
        <v>81.557377049180317</v>
      </c>
      <c r="E33" s="501">
        <f t="shared" si="3"/>
        <v>-45</v>
      </c>
    </row>
    <row r="34" spans="1:5" x14ac:dyDescent="0.25">
      <c r="A34" s="174" t="s">
        <v>278</v>
      </c>
      <c r="B34" s="502">
        <v>165</v>
      </c>
      <c r="C34" s="518">
        <v>224</v>
      </c>
      <c r="D34" s="500">
        <f t="shared" si="2"/>
        <v>135.75757575757578</v>
      </c>
      <c r="E34" s="501">
        <f t="shared" si="3"/>
        <v>59</v>
      </c>
    </row>
    <row r="35" spans="1:5" x14ac:dyDescent="0.25">
      <c r="A35" s="174" t="s">
        <v>279</v>
      </c>
      <c r="B35" s="502">
        <v>316</v>
      </c>
      <c r="C35" s="503">
        <v>228</v>
      </c>
      <c r="D35" s="500">
        <f t="shared" si="2"/>
        <v>72.151898734177209</v>
      </c>
      <c r="E35" s="501">
        <f t="shared" si="3"/>
        <v>-88</v>
      </c>
    </row>
    <row r="36" spans="1:5" x14ac:dyDescent="0.25">
      <c r="A36" s="174" t="s">
        <v>280</v>
      </c>
      <c r="B36" s="502">
        <v>263</v>
      </c>
      <c r="C36" s="503">
        <v>289</v>
      </c>
      <c r="D36" s="500">
        <f t="shared" si="2"/>
        <v>109.88593155893535</v>
      </c>
      <c r="E36" s="501">
        <f t="shared" si="3"/>
        <v>26</v>
      </c>
    </row>
    <row r="37" spans="1:5" x14ac:dyDescent="0.25">
      <c r="A37" s="174" t="s">
        <v>281</v>
      </c>
      <c r="B37" s="502">
        <v>172</v>
      </c>
      <c r="C37" s="518">
        <v>373</v>
      </c>
      <c r="D37" s="500">
        <f t="shared" si="2"/>
        <v>216.86046511627904</v>
      </c>
      <c r="E37" s="501">
        <f t="shared" si="3"/>
        <v>201</v>
      </c>
    </row>
    <row r="38" spans="1:5" x14ac:dyDescent="0.25">
      <c r="A38" s="174" t="s">
        <v>282</v>
      </c>
      <c r="B38" s="519" t="s">
        <v>274</v>
      </c>
      <c r="C38" s="503">
        <v>377</v>
      </c>
      <c r="D38" s="500"/>
      <c r="E38" s="501"/>
    </row>
    <row r="39" spans="1:5" x14ac:dyDescent="0.25">
      <c r="A39" s="174" t="s">
        <v>283</v>
      </c>
      <c r="B39" s="502">
        <v>385</v>
      </c>
      <c r="C39" s="518">
        <v>393</v>
      </c>
      <c r="D39" s="500">
        <f t="shared" si="2"/>
        <v>102.07792207792208</v>
      </c>
      <c r="E39" s="501">
        <f t="shared" si="3"/>
        <v>8</v>
      </c>
    </row>
    <row r="40" spans="1:5" x14ac:dyDescent="0.25">
      <c r="A40" s="174" t="s">
        <v>284</v>
      </c>
      <c r="B40" s="502">
        <v>167</v>
      </c>
      <c r="C40" s="503">
        <v>421</v>
      </c>
      <c r="D40" s="500">
        <f t="shared" si="2"/>
        <v>252.09580838323356</v>
      </c>
      <c r="E40" s="501">
        <f t="shared" si="3"/>
        <v>254</v>
      </c>
    </row>
    <row r="41" spans="1:5" x14ac:dyDescent="0.25">
      <c r="A41" s="174" t="s">
        <v>285</v>
      </c>
      <c r="B41" s="502">
        <v>372</v>
      </c>
      <c r="C41" s="503">
        <v>435</v>
      </c>
      <c r="D41" s="500">
        <f t="shared" si="2"/>
        <v>116.93548387096774</v>
      </c>
      <c r="E41" s="501">
        <f t="shared" si="3"/>
        <v>63</v>
      </c>
    </row>
    <row r="42" spans="1:5" x14ac:dyDescent="0.25">
      <c r="A42" s="174" t="s">
        <v>286</v>
      </c>
      <c r="B42" s="519" t="s">
        <v>274</v>
      </c>
      <c r="C42" s="518">
        <v>439</v>
      </c>
      <c r="D42" s="500"/>
      <c r="E42" s="501"/>
    </row>
    <row r="43" spans="1:5" x14ac:dyDescent="0.25">
      <c r="A43" s="174" t="s">
        <v>287</v>
      </c>
      <c r="B43" s="502">
        <v>885</v>
      </c>
      <c r="C43" s="503">
        <v>522</v>
      </c>
      <c r="D43" s="500">
        <f t="shared" si="2"/>
        <v>58.983050847457633</v>
      </c>
      <c r="E43" s="501">
        <f t="shared" si="3"/>
        <v>-363</v>
      </c>
    </row>
    <row r="44" spans="1:5" x14ac:dyDescent="0.25">
      <c r="A44" s="174" t="s">
        <v>288</v>
      </c>
      <c r="B44" s="502">
        <v>579</v>
      </c>
      <c r="C44" s="503">
        <v>598</v>
      </c>
      <c r="D44" s="500">
        <f t="shared" si="2"/>
        <v>103.28151986183074</v>
      </c>
      <c r="E44" s="501">
        <f t="shared" si="3"/>
        <v>19</v>
      </c>
    </row>
    <row r="45" spans="1:5" x14ac:dyDescent="0.25">
      <c r="A45" s="174" t="s">
        <v>289</v>
      </c>
      <c r="B45" s="502">
        <v>699</v>
      </c>
      <c r="C45" s="518">
        <v>796</v>
      </c>
      <c r="D45" s="500">
        <f t="shared" si="2"/>
        <v>113.87696709585123</v>
      </c>
      <c r="E45" s="501">
        <f t="shared" si="3"/>
        <v>97</v>
      </c>
    </row>
    <row r="46" spans="1:5" x14ac:dyDescent="0.25">
      <c r="A46" s="174" t="s">
        <v>290</v>
      </c>
      <c r="B46" s="502">
        <v>1112</v>
      </c>
      <c r="C46" s="503">
        <v>1262</v>
      </c>
      <c r="D46" s="500">
        <f t="shared" si="2"/>
        <v>113.48920863309353</v>
      </c>
      <c r="E46" s="501">
        <f t="shared" si="3"/>
        <v>150</v>
      </c>
    </row>
    <row r="47" spans="1:5" ht="15.75" thickBot="1" x14ac:dyDescent="0.3">
      <c r="A47" s="175" t="s">
        <v>291</v>
      </c>
      <c r="B47" s="504">
        <v>1744</v>
      </c>
      <c r="C47" s="520">
        <v>1821</v>
      </c>
      <c r="D47" s="500">
        <f t="shared" si="2"/>
        <v>104.41513761467891</v>
      </c>
      <c r="E47" s="501">
        <f t="shared" si="3"/>
        <v>77</v>
      </c>
    </row>
    <row r="48" spans="1:5" ht="15.75" thickBot="1" x14ac:dyDescent="0.3">
      <c r="A48" s="262" t="s">
        <v>267</v>
      </c>
      <c r="B48" s="521">
        <v>8347</v>
      </c>
      <c r="C48" s="522">
        <v>8962</v>
      </c>
      <c r="D48" s="506">
        <f t="shared" si="2"/>
        <v>107.36791661674854</v>
      </c>
      <c r="E48" s="507">
        <f t="shared" si="3"/>
        <v>615</v>
      </c>
    </row>
    <row r="49" spans="1:5" ht="15.75" thickBot="1" x14ac:dyDescent="0.3">
      <c r="A49" s="529" t="s">
        <v>479</v>
      </c>
      <c r="B49" s="527">
        <f>B28+B37+B34+B39+B45+B47</f>
        <v>3177</v>
      </c>
      <c r="C49" s="528">
        <f>C28+C32+C34+C37+C39+C42+C45+C47</f>
        <v>4252</v>
      </c>
      <c r="D49" s="530">
        <f t="shared" si="2"/>
        <v>133.8369531004092</v>
      </c>
      <c r="E49" s="531">
        <f t="shared" si="3"/>
        <v>1075</v>
      </c>
    </row>
  </sheetData>
  <mergeCells count="1">
    <mergeCell ref="A1:D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MP - osnovni tekst</vt:lpstr>
      <vt:lpstr>MP EU 2018-2019</vt:lpstr>
      <vt:lpstr>Število prejemnikov 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</dc:creator>
  <cp:lastModifiedBy>Ljubo</cp:lastModifiedBy>
  <cp:lastPrinted>2019-10-29T05:40:38Z</cp:lastPrinted>
  <dcterms:created xsi:type="dcterms:W3CDTF">2019-09-30T08:44:03Z</dcterms:created>
  <dcterms:modified xsi:type="dcterms:W3CDTF">2019-10-29T05:46:35Z</dcterms:modified>
</cp:coreProperties>
</file>